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PRESUP. ANUAL" sheetId="1" r:id="rId1"/>
    <sheet name="GASTOS E INGRESOS EJECUTADOS" sheetId="2" r:id="rId2"/>
  </sheets>
  <definedNames/>
  <calcPr fullCalcOnLoad="1"/>
</workbook>
</file>

<file path=xl/sharedStrings.xml><?xml version="1.0" encoding="utf-8"?>
<sst xmlns="http://schemas.openxmlformats.org/spreadsheetml/2006/main" count="316" uniqueCount="207">
  <si>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</si>
  <si>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</si>
  <si>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Monto total del presupuesto diciembre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</si>
  <si>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</si>
  <si>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</si>
  <si>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</si>
  <si>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</si>
  <si>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</si>
  <si>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</si>
  <si>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</si>
  <si>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Inversión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</si>
  <si>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</si>
  <si>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</si>
  <si>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</si>
  <si>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</si>
  <si>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FECHA ACTUALIZACIÓN DE LA INFORMACIÓN:</t>
  </si>
  <si>
    <t>PERIODICIDAD DE ACTUALIZACIÓN DE LA INFORMACIÓN:</t>
  </si>
  <si>
    <t>ANUAL</t>
  </si>
  <si>
    <t>UNIDAD POSEEDORA DE LA INFORMACIÓN - LITERAL g):</t>
  </si>
  <si>
    <t>RESPONSABLE DE LA UNIDAD POSEEDORA DE LA INFORMACIÓN DEL LITERAL g):</t>
  </si>
  <si>
    <t>CORREO ELECTRÓNICO DEL O LA RESPONSABLE DE LA UNIDAD POSEEDORA DE LA INFORMACIÓN:</t>
  </si>
  <si>
    <t>NÚMERO TELEFÓNICO DEL O LA RESPONSABLE DE LA UNIDAD POSEEDORA DE LA INFORMACIÓN:</t>
  </si>
  <si>
    <t>Fondos Propios</t>
  </si>
  <si>
    <t>CONTABILIDAD</t>
  </si>
  <si>
    <t>LIC. LETTY JARAMILLO OJEDA</t>
  </si>
  <si>
    <t xml:space="preserve">(07) 2711111 - 711112 </t>
  </si>
  <si>
    <t>5.1.05.10</t>
  </si>
  <si>
    <t>5.1.01.06</t>
  </si>
  <si>
    <t>PARQUE INDUSTRIAL DE LOJA EP</t>
  </si>
  <si>
    <t xml:space="preserve">NOMBRE </t>
  </si>
  <si>
    <t>CODIGO</t>
  </si>
  <si>
    <t>PARTIDA</t>
  </si>
  <si>
    <t xml:space="preserve">ASIGNACION </t>
  </si>
  <si>
    <t>EJECUTADO</t>
  </si>
  <si>
    <t>PARQUE INDUSTRIAL DE LOJA</t>
  </si>
  <si>
    <t>INGRESOS CORRIENTES</t>
  </si>
  <si>
    <t>1.4</t>
  </si>
  <si>
    <t>VENTA DE BIENES Y SERVICIOS DE ENTIDADES E INGRESOS OPERATIVOS DE EMPRESAS PUBLICAS</t>
  </si>
  <si>
    <t>1.4.02.99</t>
  </si>
  <si>
    <t>OTRAS VENTAS DE PRODUCTOS Y MATERIALES</t>
  </si>
  <si>
    <t>INTERESES POR OTRAS OPERACIONES</t>
  </si>
  <si>
    <t>1.7.01.99.01</t>
  </si>
  <si>
    <t>1.9</t>
  </si>
  <si>
    <t>OTROS INGRESOS</t>
  </si>
  <si>
    <t>SALDOS EN CAJA Y BANCOS</t>
  </si>
  <si>
    <t>3.7.01.02.01</t>
  </si>
  <si>
    <t>3.8.01.01.01</t>
  </si>
  <si>
    <t xml:space="preserve"> CUENTAS  POR COBRAR</t>
  </si>
  <si>
    <t>TOTAL DE INGRESOS</t>
  </si>
  <si>
    <t>GASTOS EN CORRIENTES</t>
  </si>
  <si>
    <t>GASTOS EN PERSONAL</t>
  </si>
  <si>
    <t>5.1.01</t>
  </si>
  <si>
    <t>REMUNERACIONES BASICAS</t>
  </si>
  <si>
    <t>SALARIOS UNIFICADOS</t>
  </si>
  <si>
    <t>SERVICIOS PERSONALES POR CONTRATO</t>
  </si>
  <si>
    <t>5.1.02</t>
  </si>
  <si>
    <t>REMUNERACIONES COMPLEMENTARIAS</t>
  </si>
  <si>
    <t>5.1.02.03</t>
  </si>
  <si>
    <t>DECIMOTERCER SUELDO</t>
  </si>
  <si>
    <t>5.1.02.04</t>
  </si>
  <si>
    <t>DECIMO CUARTO SUELDO</t>
  </si>
  <si>
    <t>5.1.06</t>
  </si>
  <si>
    <t>APORTES  PATRONALES A LA SEGURIDAD SOCIAL</t>
  </si>
  <si>
    <t>5.1.06.01</t>
  </si>
  <si>
    <t>APORTE PATRONAL</t>
  </si>
  <si>
    <t>5.1.06.02</t>
  </si>
  <si>
    <t>FONDO DE REVERSA</t>
  </si>
  <si>
    <t>5.1.07</t>
  </si>
  <si>
    <t>INDEMNIZACIONES</t>
  </si>
  <si>
    <t>5.1.07.07</t>
  </si>
  <si>
    <t>COMPENSACION POR VACACIONES NO GOZADAS POR CESACION DE FUNCIONES</t>
  </si>
  <si>
    <t>5.3</t>
  </si>
  <si>
    <t>BIENES Y SERVICIOS DE CONSUMO</t>
  </si>
  <si>
    <t>5.3.01</t>
  </si>
  <si>
    <t>SERVICIOS BASICOS</t>
  </si>
  <si>
    <t>5.3.01.04</t>
  </si>
  <si>
    <t xml:space="preserve">ENERGIA  ELECTRICA </t>
  </si>
  <si>
    <t>5.3.01.05</t>
  </si>
  <si>
    <t>TELECOMUNICACIONES</t>
  </si>
  <si>
    <t>5.3.01.06</t>
  </si>
  <si>
    <t>SERVICIO DE CORREO</t>
  </si>
  <si>
    <t>5.3.02</t>
  </si>
  <si>
    <t>SERVICIOS GENERALES</t>
  </si>
  <si>
    <t>5.3.02.04</t>
  </si>
  <si>
    <t>EDISION, IMPRESIÓN, REPRODUCCION, PUBLICACIONES,SUSCRIPCIONES,FOTOCOPIADO,EMPASTADO</t>
  </si>
  <si>
    <t>5.3.02.07</t>
  </si>
  <si>
    <t>DIDUSION, INFORMACION Y PUBLICIDAD</t>
  </si>
  <si>
    <t>5.3.03</t>
  </si>
  <si>
    <t>TRASLADO,INSTALACIONES, VIATICOS Y SUBSISTENCIAS</t>
  </si>
  <si>
    <t>5.3.03.01</t>
  </si>
  <si>
    <t>PASAJES AL INTERIOR</t>
  </si>
  <si>
    <t>5.3.03.03</t>
  </si>
  <si>
    <t>VIATICOS Y SUBSISTENCIAS EN EL INTERIOR</t>
  </si>
  <si>
    <t>5.3.04</t>
  </si>
  <si>
    <t>INSTALACION, MANTENIMIENTO Y REPARACION</t>
  </si>
  <si>
    <t>5.3.04.04</t>
  </si>
  <si>
    <t>MAQUINARIAS Y EQUIPOS (INSTALACION, MANTENIMIENTO Y REPARACION)</t>
  </si>
  <si>
    <t>5.3.04.05</t>
  </si>
  <si>
    <t>VEHICULOS (MANTENIMIENTO Y REPARACION)</t>
  </si>
  <si>
    <t>5.3.06</t>
  </si>
  <si>
    <t>CONTRATACION DE ESTUDIOS, INVESTIGACIONES Y SERVICIOS TECNICOS ESPECIALIZADOS</t>
  </si>
  <si>
    <t>5.3.06.03</t>
  </si>
  <si>
    <t xml:space="preserve">SERVICIO DE CAPACITACION </t>
  </si>
  <si>
    <t>5.3.06.06</t>
  </si>
  <si>
    <t>HONORARIOS POR CONTRATO CIVILES DE SERVICIOS</t>
  </si>
  <si>
    <t>5.3.07</t>
  </si>
  <si>
    <t>GASTOS EN INFORMATICA</t>
  </si>
  <si>
    <t>5.3.07.02</t>
  </si>
  <si>
    <t>ARRENDAMIENTO Y LICENCIA DE USO DE PAQUETES INFORMATICOS</t>
  </si>
  <si>
    <t>5.3.07.04</t>
  </si>
  <si>
    <t>MANTENIMIENTO Y REPARACION DE EQUIPOS Y SISTEMAS INFORMATICOS</t>
  </si>
  <si>
    <t>5.3.08</t>
  </si>
  <si>
    <t>BIENES DE USO Y CONSUMO CORRIENTE</t>
  </si>
  <si>
    <t>5.3.08.02</t>
  </si>
  <si>
    <t>VESTUARIO, LENCERIA, PRENDAS DE PROTECCION</t>
  </si>
  <si>
    <t>5.3.08.03</t>
  </si>
  <si>
    <t>COMBUSTIBLES  Y LUBRICANTES</t>
  </si>
  <si>
    <t>5.3.08.04</t>
  </si>
  <si>
    <t xml:space="preserve">MATERIALES DE OFICINA </t>
  </si>
  <si>
    <t>5.3.08.05</t>
  </si>
  <si>
    <t>MATERIALES DE ASEO</t>
  </si>
  <si>
    <t>5.3.08.11</t>
  </si>
  <si>
    <t>INSUMOS MATERIALES Y SUMINISTROS PARA LA CONSTRUCCION ELECTRICIDAD, PLOMERIA</t>
  </si>
  <si>
    <t>5.3.08.13</t>
  </si>
  <si>
    <t>REPUESTOS Y ACCESORIOS</t>
  </si>
  <si>
    <t>OTROS GASTOS CORRIENTES</t>
  </si>
  <si>
    <t>5.7.01</t>
  </si>
  <si>
    <t>IMPUESTOS, TASAS Y CONTRIBUCIONES</t>
  </si>
  <si>
    <t>5.7.01.02</t>
  </si>
  <si>
    <t>TASA GENERALES, IMPUESTOS,CONTRIBUCIONES, PERMISOS, LICENCAIS Y PATENTES</t>
  </si>
  <si>
    <t>5.7.01.99</t>
  </si>
  <si>
    <t>OTROS IMPUESTOS, TASAS  Y CONTRIBUCIONES</t>
  </si>
  <si>
    <t>5.7.02</t>
  </si>
  <si>
    <t>SEGUROS, COSTOS FINANCIEROS Y OTROS GASTOS</t>
  </si>
  <si>
    <t>5.7.02.01</t>
  </si>
  <si>
    <t>SEGUROS</t>
  </si>
  <si>
    <t>5.7.02.99</t>
  </si>
  <si>
    <t>OTROS GASTOS FINANCIEROS</t>
  </si>
  <si>
    <t>TOTAL DE GASTOS EN CORRIENTES</t>
  </si>
  <si>
    <t>GASTOS DE INVERSION</t>
  </si>
  <si>
    <t>BIENES Y SERVICIOS PARA INVERSION</t>
  </si>
  <si>
    <t>7.3.06</t>
  </si>
  <si>
    <t>7.3.06.02</t>
  </si>
  <si>
    <t>SERVICIO DE AUDITORIA</t>
  </si>
  <si>
    <t>7.3.06.02.01</t>
  </si>
  <si>
    <t>7.3.06.04</t>
  </si>
  <si>
    <t>FISCALIZACION E INSPECCIONES TECNICAS</t>
  </si>
  <si>
    <t>7.3.06.04.01</t>
  </si>
  <si>
    <t>FISCALIZACION DE OBRAS Y ESTUDIOS DEL PILEP</t>
  </si>
  <si>
    <t>7.3.06.05</t>
  </si>
  <si>
    <t>ESTUDIO Y DISEÑO DE PROYECTOS</t>
  </si>
  <si>
    <t>7.3.06.05.01</t>
  </si>
  <si>
    <t>ESTUDIO DE ALFASTADO DE CALLES I Y II ETAPA DEL PROYECTO</t>
  </si>
  <si>
    <t>7.3.06.05.02</t>
  </si>
  <si>
    <t>ESTUDIO  Y DISEÑO  PARA LA CONSTRUCCION DEL EDIFICO ADMINISTRATIVO Y DE SERVICIOS DEL PILEP</t>
  </si>
  <si>
    <t>7.3.06.05.03</t>
  </si>
  <si>
    <t xml:space="preserve"> ESTUDIO PARA DRENAJE DE AGUA III ETAPA DEL PROYECTO</t>
  </si>
  <si>
    <t>7.5</t>
  </si>
  <si>
    <t>OBRAS PUBLICAS</t>
  </si>
  <si>
    <t>7.5.01</t>
  </si>
  <si>
    <t>OBRAS DE INFRAESTRUCTURA</t>
  </si>
  <si>
    <t>7.5.01.01</t>
  </si>
  <si>
    <t>DE AGUA POTABLE</t>
  </si>
  <si>
    <t>7.5.01.01.01</t>
  </si>
  <si>
    <t xml:space="preserve"> REDES DE AGUA POTABLE III ETAPA DEL PROYECTO</t>
  </si>
  <si>
    <t>7.5.01.02</t>
  </si>
  <si>
    <t>DE RIEGO Y MANEJO DE AGUAS</t>
  </si>
  <si>
    <t>7.5.01.02.01</t>
  </si>
  <si>
    <t>DRENAJE DE AGUA III ETAPA DEL PROYECTO</t>
  </si>
  <si>
    <t>7.5.01.03</t>
  </si>
  <si>
    <t>DE ALCANTARILLADO</t>
  </si>
  <si>
    <t>7.5.01.03.01</t>
  </si>
  <si>
    <t>"CONSTRUCCION DE SISTEMAS DE ALCANTARILLADO SANITARIO Y PLUVIAL PARA EL PARQUE INDUSTRAIL DE LA CIUDAD DE LOJA III ETAPA"</t>
  </si>
  <si>
    <t>7.5.01.99</t>
  </si>
  <si>
    <t>OTRAS OBRAS DE INFRAESTRUCTURA</t>
  </si>
  <si>
    <t>7.5.01.99.02</t>
  </si>
  <si>
    <t>REPLANTEO TOPOGRAFICO III ETAPA DEL PROYECTO</t>
  </si>
  <si>
    <t>7.5.04</t>
  </si>
  <si>
    <t>OBRAS EN LINEAS, REDES E INSTALACIONES ELECTRICAS Y TELECOMUNICACIONES</t>
  </si>
  <si>
    <t>7.5.04.01</t>
  </si>
  <si>
    <t>LINEAS, REDES E INTALACIONES ELECTRICAS</t>
  </si>
  <si>
    <t>7.5.04.01.01</t>
  </si>
  <si>
    <t>EJECUCION DE OBRA CIVIL PARA REDES DE DISTRIBUCION DE ENERGIA ELECTRICA II Y III ETAPA DEL PILEP</t>
  </si>
  <si>
    <t>7.5.04.02</t>
  </si>
  <si>
    <t>LINEAS, REDES E INTALACIONES DE TELECOMUNICACIONES</t>
  </si>
  <si>
    <t>7.5.04.02.01</t>
  </si>
  <si>
    <t>REDES TELEFONICAS I ETAPA DEL PROYECTO</t>
  </si>
  <si>
    <t>7.5.04.02.02</t>
  </si>
  <si>
    <t xml:space="preserve"> REDES TELEFONICAS II ETAPA DEL PROYECTO</t>
  </si>
  <si>
    <t>7.5.04.02.03</t>
  </si>
  <si>
    <t xml:space="preserve"> REDES TELEFONICAS III ETAPA DEL PROYECTO</t>
  </si>
  <si>
    <t>7.5.99</t>
  </si>
  <si>
    <t>ASIGNACIONES A DISTRIBUIR</t>
  </si>
  <si>
    <t>7.5.99.01</t>
  </si>
  <si>
    <t>ASIGNACIONES A DISTRIBUIR PARA OBRAS PUBLICAS</t>
  </si>
  <si>
    <t>SALDO</t>
  </si>
  <si>
    <t>5.7</t>
  </si>
  <si>
    <t>SUMADO APORTES +IECE+SETEC+CONTRIUCION</t>
  </si>
  <si>
    <t>SUMADO SUELDOS + BONIFICACIONES 25%+DESPIDOS INTEMPESTIVO+VACACIONES</t>
  </si>
  <si>
    <t>SUMADO+LUBRICANTES</t>
  </si>
  <si>
    <t>SUMADO REGISTRO PROPIUEDAD+NOTARIOS+GASTOS DE MORA</t>
  </si>
  <si>
    <t>SUMA PASAJES AEREOS +TRANSPORTE</t>
  </si>
  <si>
    <t>5.7.99.01</t>
  </si>
  <si>
    <t>ASIGNACION A DISTRIBUIR PARA OTROS GASTOS CORRIENTES</t>
  </si>
  <si>
    <t>lpjaramillo@gob.ec</t>
  </si>
  <si>
    <t>TOTAL  GASTOS DE INVERSION</t>
  </si>
  <si>
    <t>EJECUCION PRESUPUESTARIA AÑO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</si>
</sst>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$_-;\-* #,##0.00\ _$_-;_-* &quot;-&quot;??\ _$_-;_-@_-"/>
    <numFmt numFmtId="166" formatCode="m/d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7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b/>
      <sz val="15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Border="0" applyProtection="0">
      <alignment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4" fontId="20" fillId="33" borderId="10" xfId="0" applyNumberFormat="1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left" vertical="center" wrapText="1"/>
    </xf>
    <xf numFmtId="10" fontId="20" fillId="33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44" fontId="21" fillId="33" borderId="13" xfId="53" applyFont="1" applyFill="1" applyBorder="1" applyAlignment="1">
      <alignment vertical="center" wrapText="1"/>
    </xf>
    <xf numFmtId="44" fontId="20" fillId="33" borderId="11" xfId="0" applyNumberFormat="1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left"/>
    </xf>
    <xf numFmtId="0" fontId="56" fillId="0" borderId="14" xfId="0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43" fontId="54" fillId="0" borderId="0" xfId="53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43" fontId="58" fillId="0" borderId="0" xfId="53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4" fontId="21" fillId="33" borderId="10" xfId="53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43" fontId="54" fillId="0" borderId="16" xfId="53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9" fillId="0" borderId="17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56" fillId="0" borderId="14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44" fontId="54" fillId="0" borderId="10" xfId="53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44" fontId="0" fillId="0" borderId="0" xfId="0" applyNumberFormat="1" applyFill="1" applyAlignment="1">
      <alignment/>
    </xf>
    <xf numFmtId="0" fontId="58" fillId="0" borderId="1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5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8" fillId="0" borderId="16" xfId="0" applyFont="1" applyFill="1" applyBorder="1" applyAlignment="1">
      <alignment horizontal="center" vertical="center"/>
    </xf>
    <xf numFmtId="43" fontId="58" fillId="0" borderId="12" xfId="53" applyNumberFormat="1" applyFont="1" applyFill="1" applyBorder="1" applyAlignment="1">
      <alignment horizontal="center"/>
    </xf>
    <xf numFmtId="43" fontId="57" fillId="0" borderId="12" xfId="53" applyNumberFormat="1" applyFont="1" applyFill="1" applyBorder="1" applyAlignment="1">
      <alignment horizontal="center"/>
    </xf>
    <xf numFmtId="43" fontId="57" fillId="0" borderId="12" xfId="53" applyNumberFormat="1" applyFont="1" applyFill="1" applyBorder="1" applyAlignment="1">
      <alignment horizontal="center" vertical="center"/>
    </xf>
    <xf numFmtId="43" fontId="32" fillId="0" borderId="12" xfId="53" applyNumberFormat="1" applyFont="1" applyFill="1" applyBorder="1" applyAlignment="1">
      <alignment horizontal="center"/>
    </xf>
    <xf numFmtId="43" fontId="58" fillId="0" borderId="12" xfId="53" applyNumberFormat="1" applyFont="1" applyFill="1" applyBorder="1" applyAlignment="1">
      <alignment horizontal="center" vertical="center"/>
    </xf>
    <xf numFmtId="43" fontId="57" fillId="0" borderId="19" xfId="53" applyNumberFormat="1" applyFont="1" applyFill="1" applyBorder="1" applyAlignment="1">
      <alignment horizontal="center"/>
    </xf>
    <xf numFmtId="43" fontId="58" fillId="0" borderId="16" xfId="53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left"/>
    </xf>
    <xf numFmtId="0" fontId="58" fillId="0" borderId="20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58" fillId="0" borderId="20" xfId="0" applyFont="1" applyFill="1" applyBorder="1" applyAlignment="1">
      <alignment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43" fontId="58" fillId="0" borderId="24" xfId="55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43" fontId="58" fillId="0" borderId="12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43" fontId="57" fillId="0" borderId="12" xfId="0" applyNumberFormat="1" applyFont="1" applyFill="1" applyBorder="1" applyAlignment="1">
      <alignment horizontal="center" vertical="center"/>
    </xf>
    <xf numFmtId="44" fontId="57" fillId="0" borderId="10" xfId="53" applyFont="1" applyFill="1" applyBorder="1" applyAlignment="1">
      <alignment/>
    </xf>
    <xf numFmtId="164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2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4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43" fontId="57" fillId="0" borderId="16" xfId="53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58" fillId="0" borderId="14" xfId="0" applyFont="1" applyFill="1" applyBorder="1" applyAlignment="1">
      <alignment horizontal="left"/>
    </xf>
    <xf numFmtId="44" fontId="58" fillId="0" borderId="10" xfId="53" applyFont="1" applyFill="1" applyBorder="1" applyAlignment="1">
      <alignment/>
    </xf>
    <xf numFmtId="44" fontId="20" fillId="33" borderId="10" xfId="53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left"/>
    </xf>
    <xf numFmtId="0" fontId="60" fillId="0" borderId="17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44" fontId="57" fillId="0" borderId="10" xfId="0" applyNumberFormat="1" applyFont="1" applyFill="1" applyBorder="1" applyAlignment="1">
      <alignment/>
    </xf>
    <xf numFmtId="44" fontId="57" fillId="0" borderId="26" xfId="0" applyNumberFormat="1" applyFont="1" applyFill="1" applyBorder="1" applyAlignment="1">
      <alignment/>
    </xf>
    <xf numFmtId="43" fontId="57" fillId="0" borderId="10" xfId="0" applyNumberFormat="1" applyFont="1" applyFill="1" applyBorder="1" applyAlignment="1">
      <alignment/>
    </xf>
    <xf numFmtId="43" fontId="57" fillId="0" borderId="26" xfId="0" applyNumberFormat="1" applyFont="1" applyFill="1" applyBorder="1" applyAlignment="1">
      <alignment/>
    </xf>
    <xf numFmtId="44" fontId="58" fillId="0" borderId="14" xfId="53" applyFont="1" applyFill="1" applyBorder="1" applyAlignment="1">
      <alignment/>
    </xf>
    <xf numFmtId="44" fontId="58" fillId="0" borderId="27" xfId="53" applyFont="1" applyFill="1" applyBorder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10" fontId="18" fillId="33" borderId="12" xfId="0" applyNumberFormat="1" applyFont="1" applyFill="1" applyBorder="1" applyAlignment="1">
      <alignment horizontal="center" vertical="center" wrapText="1"/>
    </xf>
    <xf numFmtId="10" fontId="18" fillId="33" borderId="11" xfId="0" applyNumberFormat="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14" fontId="64" fillId="33" borderId="12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43" fillId="0" borderId="10" xfId="45" applyBorder="1" applyAlignment="1" applyProtection="1">
      <alignment horizontal="center" vertical="center" wrapText="1"/>
      <protection/>
    </xf>
    <xf numFmtId="0" fontId="65" fillId="0" borderId="10" xfId="45" applyFont="1" applyBorder="1" applyAlignment="1" applyProtection="1">
      <alignment horizontal="center" vertical="center" wrapText="1"/>
      <protection/>
    </xf>
    <xf numFmtId="0" fontId="64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/>
    </xf>
    <xf numFmtId="43" fontId="58" fillId="0" borderId="10" xfId="53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jaramillo@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6.28125" style="0" customWidth="1"/>
    <col min="2" max="2" width="18.421875" style="0" customWidth="1"/>
    <col min="3" max="3" width="23.57421875" style="0" customWidth="1"/>
    <col min="4" max="4" width="20.140625" style="0" customWidth="1"/>
    <col min="5" max="5" width="20.7109375" style="0" customWidth="1"/>
    <col min="6" max="6" width="58.421875" style="0" customWidth="1"/>
    <col min="8" max="8" width="11.7109375" style="0" bestFit="1" customWidth="1"/>
  </cols>
  <sheetData>
    <row r="1" spans="1:6" ht="15.75">
      <c r="A1" s="110" t="s">
        <v>0</v>
      </c>
      <c r="B1" s="111"/>
      <c r="C1" s="111"/>
      <c r="D1" s="111"/>
      <c r="E1" s="111"/>
      <c r="F1" s="112"/>
    </row>
    <row r="2" spans="1:6" ht="38.25" customHeight="1">
      <c r="A2" s="110" t="s">
        <v>1</v>
      </c>
      <c r="B2" s="111"/>
      <c r="C2" s="111"/>
      <c r="D2" s="111"/>
      <c r="E2" s="111"/>
      <c r="F2" s="112"/>
    </row>
    <row r="3" spans="1:6" ht="15.75">
      <c r="A3" s="107" t="s">
        <v>2</v>
      </c>
      <c r="B3" s="108"/>
      <c r="C3" s="108"/>
      <c r="D3" s="108"/>
      <c r="E3" s="108"/>
      <c r="F3" s="109"/>
    </row>
    <row r="4" spans="1:6" ht="30" customHeight="1">
      <c r="A4" s="9" t="s">
        <v>3</v>
      </c>
      <c r="B4" s="5" t="s">
        <v>4</v>
      </c>
      <c r="C4" s="9" t="s">
        <v>5</v>
      </c>
      <c r="D4" s="9" t="s">
        <v>6</v>
      </c>
      <c r="E4" s="5" t="s">
        <v>7</v>
      </c>
      <c r="F4" s="5" t="s">
        <v>8</v>
      </c>
    </row>
    <row r="5" spans="1:6" ht="25.5" customHeight="1">
      <c r="A5" s="3" t="s">
        <v>9</v>
      </c>
      <c r="B5" s="2">
        <v>114241.01</v>
      </c>
      <c r="C5" s="11">
        <v>113589.1</v>
      </c>
      <c r="D5" s="4" t="s">
        <v>22</v>
      </c>
      <c r="E5" s="7">
        <f>+C5/B5</f>
        <v>0.9942935553528458</v>
      </c>
      <c r="F5" s="113"/>
    </row>
    <row r="6" spans="1:6" ht="25.5" customHeight="1">
      <c r="A6" s="3" t="s">
        <v>10</v>
      </c>
      <c r="B6" s="3">
        <v>0</v>
      </c>
      <c r="C6" s="95">
        <v>184675.83</v>
      </c>
      <c r="D6" s="4" t="s">
        <v>22</v>
      </c>
      <c r="E6" s="7">
        <v>0</v>
      </c>
      <c r="F6" s="114"/>
    </row>
    <row r="7" spans="1:8" ht="25.5" customHeight="1">
      <c r="A7" s="6" t="s">
        <v>11</v>
      </c>
      <c r="B7" s="10">
        <f>SUM(B5:B6)</f>
        <v>114241.01</v>
      </c>
      <c r="C7" s="30">
        <f>SUM(C5:C6)</f>
        <v>298264.93</v>
      </c>
      <c r="D7" s="116">
        <f>+C7/B7</f>
        <v>2.6108393999667894</v>
      </c>
      <c r="E7" s="117"/>
      <c r="F7" s="115"/>
      <c r="H7" s="1"/>
    </row>
    <row r="8" spans="1:6" ht="25.5" customHeight="1">
      <c r="A8" s="107" t="s">
        <v>12</v>
      </c>
      <c r="B8" s="108"/>
      <c r="C8" s="108"/>
      <c r="D8" s="108"/>
      <c r="E8" s="108"/>
      <c r="F8" s="109"/>
    </row>
    <row r="9" spans="1:6" ht="25.5" customHeight="1">
      <c r="A9" s="5" t="s">
        <v>3</v>
      </c>
      <c r="B9" s="5" t="s">
        <v>4</v>
      </c>
      <c r="C9" s="9" t="s">
        <v>5</v>
      </c>
      <c r="D9" s="9" t="s">
        <v>6</v>
      </c>
      <c r="E9" s="5" t="s">
        <v>7</v>
      </c>
      <c r="F9" s="5" t="s">
        <v>13</v>
      </c>
    </row>
    <row r="10" spans="1:6" ht="25.5" customHeight="1">
      <c r="A10" s="3" t="s">
        <v>9</v>
      </c>
      <c r="B10" s="2">
        <v>0</v>
      </c>
      <c r="C10" s="11">
        <v>0</v>
      </c>
      <c r="D10" s="4" t="s">
        <v>22</v>
      </c>
      <c r="E10" s="7">
        <v>0</v>
      </c>
      <c r="F10" s="113"/>
    </row>
    <row r="11" spans="1:6" ht="25.5" customHeight="1">
      <c r="A11" s="3" t="s">
        <v>10</v>
      </c>
      <c r="B11" s="2">
        <v>0</v>
      </c>
      <c r="C11" s="11">
        <v>0</v>
      </c>
      <c r="D11" s="4" t="s">
        <v>22</v>
      </c>
      <c r="E11" s="7">
        <v>0</v>
      </c>
      <c r="F11" s="114"/>
    </row>
    <row r="12" spans="1:6" ht="25.5" customHeight="1">
      <c r="A12" s="6" t="s">
        <v>11</v>
      </c>
      <c r="B12" s="10"/>
      <c r="C12" s="30"/>
      <c r="D12" s="116">
        <v>0</v>
      </c>
      <c r="E12" s="117"/>
      <c r="F12" s="115"/>
    </row>
    <row r="13" spans="1:6" ht="30.75" customHeight="1">
      <c r="A13" s="118" t="s">
        <v>14</v>
      </c>
      <c r="B13" s="119"/>
      <c r="C13" s="119"/>
      <c r="D13" s="119"/>
      <c r="E13" s="120"/>
      <c r="F13" s="5"/>
    </row>
    <row r="14" spans="1:6" ht="24" customHeight="1">
      <c r="A14" s="121"/>
      <c r="B14" s="122"/>
      <c r="C14" s="122"/>
      <c r="D14" s="122"/>
      <c r="E14" s="123"/>
      <c r="F14" s="8"/>
    </row>
    <row r="15" spans="1:6" ht="15">
      <c r="A15" s="124"/>
      <c r="B15" s="125"/>
      <c r="C15" s="125"/>
      <c r="D15" s="125"/>
      <c r="E15" s="125"/>
      <c r="F15" s="126"/>
    </row>
    <row r="16" spans="1:6" ht="15">
      <c r="A16" s="127" t="s">
        <v>15</v>
      </c>
      <c r="B16" s="128"/>
      <c r="C16" s="128"/>
      <c r="D16" s="128"/>
      <c r="E16" s="129">
        <v>42735</v>
      </c>
      <c r="F16" s="130"/>
    </row>
    <row r="17" spans="1:6" ht="15">
      <c r="A17" s="127" t="s">
        <v>16</v>
      </c>
      <c r="B17" s="128"/>
      <c r="C17" s="128"/>
      <c r="D17" s="134"/>
      <c r="E17" s="133" t="s">
        <v>17</v>
      </c>
      <c r="F17" s="130"/>
    </row>
    <row r="18" spans="1:6" ht="15">
      <c r="A18" s="127" t="s">
        <v>18</v>
      </c>
      <c r="B18" s="128"/>
      <c r="C18" s="128"/>
      <c r="D18" s="128"/>
      <c r="E18" s="133" t="s">
        <v>23</v>
      </c>
      <c r="F18" s="130"/>
    </row>
    <row r="19" spans="1:6" ht="15">
      <c r="A19" s="127" t="s">
        <v>19</v>
      </c>
      <c r="B19" s="128"/>
      <c r="C19" s="128"/>
      <c r="D19" s="128"/>
      <c r="E19" s="133" t="s">
        <v>24</v>
      </c>
      <c r="F19" s="130"/>
    </row>
    <row r="20" spans="1:6" ht="15">
      <c r="A20" s="127" t="s">
        <v>20</v>
      </c>
      <c r="B20" s="128"/>
      <c r="C20" s="128"/>
      <c r="D20" s="128"/>
      <c r="E20" s="131" t="s">
        <v>204</v>
      </c>
      <c r="F20" s="132"/>
    </row>
    <row r="21" spans="1:6" ht="15">
      <c r="A21" s="127" t="s">
        <v>21</v>
      </c>
      <c r="B21" s="128"/>
      <c r="C21" s="128"/>
      <c r="D21" s="128"/>
      <c r="E21" s="133" t="s">
        <v>25</v>
      </c>
      <c r="F21" s="130"/>
    </row>
  </sheetData>
  <sheetProtection/>
  <mergeCells count="22"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  <mergeCell ref="F10:F12"/>
    <mergeCell ref="D12:E12"/>
    <mergeCell ref="A13:E14"/>
    <mergeCell ref="A15:F15"/>
    <mergeCell ref="A16:D16"/>
    <mergeCell ref="E16:F16"/>
    <mergeCell ref="A8:F8"/>
    <mergeCell ref="A1:F1"/>
    <mergeCell ref="A2:F2"/>
    <mergeCell ref="A3:F3"/>
    <mergeCell ref="F5:F7"/>
    <mergeCell ref="D7:E7"/>
  </mergeCells>
  <hyperlinks>
    <hyperlink ref="E20" r:id="rId1" display="lpjaramillo@gob.e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115" zoomScaleNormal="115" zoomScalePageLayoutView="0" workbookViewId="0" topLeftCell="A1">
      <selection activeCell="D16" sqref="D16"/>
    </sheetView>
  </sheetViews>
  <sheetFormatPr defaultColWidth="11.421875" defaultRowHeight="15"/>
  <cols>
    <col min="1" max="1" width="25.8515625" style="29" customWidth="1"/>
    <col min="2" max="2" width="12.28125" style="29" customWidth="1"/>
    <col min="3" max="3" width="38.140625" style="29" customWidth="1"/>
    <col min="4" max="4" width="15.57421875" style="29" customWidth="1"/>
    <col min="5" max="5" width="16.00390625" style="29" customWidth="1"/>
    <col min="6" max="6" width="16.57421875" style="29" customWidth="1"/>
    <col min="7" max="7" width="12.28125" style="29" bestFit="1" customWidth="1"/>
    <col min="8" max="8" width="14.00390625" style="29" bestFit="1" customWidth="1"/>
    <col min="9" max="16384" width="11.421875" style="29" customWidth="1"/>
  </cols>
  <sheetData>
    <row r="1" spans="1:4" ht="21.75" thickBot="1">
      <c r="A1" s="33"/>
      <c r="B1" s="98" t="s">
        <v>206</v>
      </c>
      <c r="C1" s="98"/>
      <c r="D1" s="34"/>
    </row>
    <row r="2" spans="1:8" ht="21">
      <c r="A2" s="35"/>
      <c r="B2" s="96" t="s">
        <v>28</v>
      </c>
      <c r="C2" s="97"/>
      <c r="D2" s="36"/>
      <c r="E2" s="37"/>
      <c r="F2" s="37"/>
      <c r="G2" s="38"/>
      <c r="H2" s="38"/>
    </row>
    <row r="3" spans="1:6" ht="16.5" thickBot="1">
      <c r="A3" s="39" t="s">
        <v>29</v>
      </c>
      <c r="B3" s="39" t="s">
        <v>30</v>
      </c>
      <c r="C3" s="39" t="s">
        <v>31</v>
      </c>
      <c r="D3" s="40" t="s">
        <v>32</v>
      </c>
      <c r="E3" s="31" t="s">
        <v>33</v>
      </c>
      <c r="F3" s="31" t="s">
        <v>195</v>
      </c>
    </row>
    <row r="4" spans="1:6" ht="15">
      <c r="A4" s="87" t="s">
        <v>34</v>
      </c>
      <c r="B4" s="78">
        <v>1</v>
      </c>
      <c r="C4" s="78" t="s">
        <v>35</v>
      </c>
      <c r="D4" s="79">
        <v>1921948.52</v>
      </c>
      <c r="E4" s="80"/>
      <c r="F4" s="80"/>
    </row>
    <row r="5" spans="1:6" ht="15">
      <c r="A5" s="27" t="s">
        <v>34</v>
      </c>
      <c r="B5" s="20" t="s">
        <v>36</v>
      </c>
      <c r="C5" s="20" t="s">
        <v>37</v>
      </c>
      <c r="D5" s="81">
        <v>254860.92</v>
      </c>
      <c r="E5" s="80"/>
      <c r="F5" s="80"/>
    </row>
    <row r="6" spans="1:6" ht="15">
      <c r="A6" s="27" t="s">
        <v>34</v>
      </c>
      <c r="B6" s="20" t="s">
        <v>38</v>
      </c>
      <c r="C6" s="82" t="s">
        <v>39</v>
      </c>
      <c r="D6" s="83">
        <v>254860.92</v>
      </c>
      <c r="E6" s="84">
        <v>60999</v>
      </c>
      <c r="F6" s="85">
        <f>+D6-E6</f>
        <v>193861.92</v>
      </c>
    </row>
    <row r="7" spans="1:6" ht="15">
      <c r="A7" s="27" t="s">
        <v>34</v>
      </c>
      <c r="B7" s="20" t="s">
        <v>41</v>
      </c>
      <c r="C7" s="86" t="s">
        <v>40</v>
      </c>
      <c r="D7" s="63">
        <v>149359.38</v>
      </c>
      <c r="E7" s="84">
        <v>53242.01</v>
      </c>
      <c r="F7" s="85">
        <f>+D7-E7</f>
        <v>96117.37</v>
      </c>
    </row>
    <row r="8" spans="1:6" ht="15">
      <c r="A8" s="27" t="s">
        <v>34</v>
      </c>
      <c r="B8" s="20" t="s">
        <v>42</v>
      </c>
      <c r="C8" s="19" t="s">
        <v>43</v>
      </c>
      <c r="D8" s="66">
        <v>400</v>
      </c>
      <c r="E8" s="80"/>
      <c r="F8" s="80"/>
    </row>
    <row r="9" spans="1:6" ht="15">
      <c r="A9" s="27" t="s">
        <v>34</v>
      </c>
      <c r="B9" s="20" t="s">
        <v>45</v>
      </c>
      <c r="C9" s="86" t="s">
        <v>44</v>
      </c>
      <c r="D9" s="63">
        <v>751760.76</v>
      </c>
      <c r="E9" s="84"/>
      <c r="F9" s="85"/>
    </row>
    <row r="10" spans="1:6" ht="15">
      <c r="A10" s="27" t="s">
        <v>34</v>
      </c>
      <c r="B10" s="20" t="s">
        <v>46</v>
      </c>
      <c r="C10" s="82" t="s">
        <v>47</v>
      </c>
      <c r="D10" s="63">
        <v>765567.47</v>
      </c>
      <c r="E10" s="84">
        <v>0</v>
      </c>
      <c r="F10" s="80"/>
    </row>
    <row r="11" spans="1:6" ht="16.5" thickBot="1">
      <c r="A11" s="54"/>
      <c r="B11" s="12"/>
      <c r="C11" s="13" t="s">
        <v>48</v>
      </c>
      <c r="D11" s="32">
        <v>1921948.53</v>
      </c>
      <c r="E11" s="42">
        <f>SUM(E6:E10)</f>
        <v>114241.01000000001</v>
      </c>
      <c r="F11" s="43">
        <f>+D11-E11</f>
        <v>1807707.52</v>
      </c>
    </row>
    <row r="12" spans="1:5" ht="15.75">
      <c r="A12" s="44"/>
      <c r="B12" s="14"/>
      <c r="C12" s="15"/>
      <c r="D12" s="16"/>
      <c r="E12" s="33"/>
    </row>
    <row r="13" spans="1:5" ht="15.75">
      <c r="A13" s="44"/>
      <c r="B13" s="14"/>
      <c r="C13" s="15"/>
      <c r="D13" s="16"/>
      <c r="E13" s="33"/>
    </row>
    <row r="14" spans="1:4" ht="15.75">
      <c r="A14" s="44"/>
      <c r="B14" s="14"/>
      <c r="C14" s="15"/>
      <c r="D14" s="34"/>
    </row>
    <row r="15" spans="1:6" ht="15.75">
      <c r="A15" s="45" t="s">
        <v>29</v>
      </c>
      <c r="B15" s="45" t="s">
        <v>30</v>
      </c>
      <c r="C15" s="45" t="s">
        <v>31</v>
      </c>
      <c r="D15" s="46" t="s">
        <v>32</v>
      </c>
      <c r="E15" s="31" t="s">
        <v>33</v>
      </c>
      <c r="F15" s="31" t="s">
        <v>195</v>
      </c>
    </row>
    <row r="16" spans="1:6" ht="15">
      <c r="A16" s="27" t="s">
        <v>34</v>
      </c>
      <c r="B16" s="28">
        <v>5</v>
      </c>
      <c r="C16" s="55" t="s">
        <v>49</v>
      </c>
      <c r="D16" s="62">
        <v>136522.61</v>
      </c>
      <c r="E16" s="80"/>
      <c r="F16" s="80"/>
    </row>
    <row r="17" spans="1:6" ht="15">
      <c r="A17" s="27" t="s">
        <v>34</v>
      </c>
      <c r="B17" s="28">
        <v>5.1</v>
      </c>
      <c r="C17" s="55" t="s">
        <v>50</v>
      </c>
      <c r="D17" s="62">
        <v>89772.61</v>
      </c>
      <c r="E17" s="80"/>
      <c r="F17" s="80"/>
    </row>
    <row r="18" spans="1:6" ht="15">
      <c r="A18" s="27" t="s">
        <v>34</v>
      </c>
      <c r="B18" s="28" t="s">
        <v>51</v>
      </c>
      <c r="C18" s="55" t="s">
        <v>52</v>
      </c>
      <c r="D18" s="62">
        <v>64144.5</v>
      </c>
      <c r="E18" s="80"/>
      <c r="F18" s="80"/>
    </row>
    <row r="19" spans="1:6" ht="15">
      <c r="A19" s="27" t="s">
        <v>34</v>
      </c>
      <c r="B19" s="55" t="s">
        <v>27</v>
      </c>
      <c r="C19" s="86" t="s">
        <v>53</v>
      </c>
      <c r="D19" s="63">
        <v>6444</v>
      </c>
      <c r="E19" s="80">
        <v>6229.2</v>
      </c>
      <c r="F19" s="84">
        <f>+D19-E19</f>
        <v>214.80000000000018</v>
      </c>
    </row>
    <row r="20" spans="1:7" ht="15">
      <c r="A20" s="27" t="s">
        <v>34</v>
      </c>
      <c r="B20" s="55" t="s">
        <v>26</v>
      </c>
      <c r="C20" s="86" t="s">
        <v>54</v>
      </c>
      <c r="D20" s="63">
        <v>57700.5</v>
      </c>
      <c r="E20" s="84">
        <v>50238.19</v>
      </c>
      <c r="F20" s="84">
        <f>+D20-E20</f>
        <v>7462.309999999998</v>
      </c>
      <c r="G20" s="29" t="s">
        <v>198</v>
      </c>
    </row>
    <row r="21" spans="1:6" ht="15">
      <c r="A21" s="27" t="s">
        <v>34</v>
      </c>
      <c r="B21" s="28" t="s">
        <v>55</v>
      </c>
      <c r="C21" s="19" t="s">
        <v>56</v>
      </c>
      <c r="D21" s="62">
        <v>7153</v>
      </c>
      <c r="E21" s="84"/>
      <c r="F21" s="84"/>
    </row>
    <row r="22" spans="1:6" ht="15">
      <c r="A22" s="27" t="s">
        <v>34</v>
      </c>
      <c r="B22" s="28" t="s">
        <v>57</v>
      </c>
      <c r="C22" s="86" t="s">
        <v>58</v>
      </c>
      <c r="D22" s="63">
        <v>5323</v>
      </c>
      <c r="E22" s="84">
        <v>4574.18</v>
      </c>
      <c r="F22" s="84">
        <f>+D22-E22</f>
        <v>748.8199999999997</v>
      </c>
    </row>
    <row r="23" spans="1:6" ht="15">
      <c r="A23" s="27" t="s">
        <v>34</v>
      </c>
      <c r="B23" s="55" t="s">
        <v>59</v>
      </c>
      <c r="C23" s="80" t="s">
        <v>60</v>
      </c>
      <c r="D23" s="63">
        <v>1830</v>
      </c>
      <c r="E23" s="84">
        <v>1591</v>
      </c>
      <c r="F23" s="84">
        <f>+D23-E23</f>
        <v>239</v>
      </c>
    </row>
    <row r="24" spans="1:6" ht="15">
      <c r="A24" s="27" t="s">
        <v>34</v>
      </c>
      <c r="B24" s="55" t="s">
        <v>61</v>
      </c>
      <c r="C24" s="55" t="s">
        <v>62</v>
      </c>
      <c r="D24" s="62">
        <v>12475.11</v>
      </c>
      <c r="E24" s="84"/>
      <c r="F24" s="84"/>
    </row>
    <row r="25" spans="1:7" ht="15">
      <c r="A25" s="27" t="s">
        <v>34</v>
      </c>
      <c r="B25" s="55" t="s">
        <v>63</v>
      </c>
      <c r="C25" s="80" t="s">
        <v>64</v>
      </c>
      <c r="D25" s="63">
        <v>7152.11</v>
      </c>
      <c r="E25" s="84">
        <f>6296.14+177.06+21.52+117.23</f>
        <v>6611.950000000001</v>
      </c>
      <c r="F25" s="84">
        <f>+D25-E25</f>
        <v>540.159999999999</v>
      </c>
      <c r="G25" s="29" t="s">
        <v>197</v>
      </c>
    </row>
    <row r="26" spans="1:6" ht="15">
      <c r="A26" s="27" t="s">
        <v>34</v>
      </c>
      <c r="B26" s="55" t="s">
        <v>65</v>
      </c>
      <c r="C26" s="80" t="s">
        <v>66</v>
      </c>
      <c r="D26" s="63">
        <v>5323</v>
      </c>
      <c r="E26" s="84">
        <v>1193.63</v>
      </c>
      <c r="F26" s="84">
        <f>+D26-E26</f>
        <v>4129.37</v>
      </c>
    </row>
    <row r="27" spans="1:6" ht="15">
      <c r="A27" s="27" t="s">
        <v>34</v>
      </c>
      <c r="B27" s="55" t="s">
        <v>67</v>
      </c>
      <c r="C27" s="55" t="s">
        <v>68</v>
      </c>
      <c r="D27" s="62">
        <v>6000</v>
      </c>
      <c r="E27" s="84"/>
      <c r="F27" s="84"/>
    </row>
    <row r="28" spans="1:6" ht="15">
      <c r="A28" s="27" t="s">
        <v>34</v>
      </c>
      <c r="B28" s="55" t="s">
        <v>69</v>
      </c>
      <c r="C28" s="80" t="s">
        <v>70</v>
      </c>
      <c r="D28" s="63">
        <v>6000</v>
      </c>
      <c r="E28" s="84">
        <v>3182.77</v>
      </c>
      <c r="F28" s="84">
        <f>+D28-E28</f>
        <v>2817.23</v>
      </c>
    </row>
    <row r="29" spans="1:6" ht="15">
      <c r="A29" s="27" t="s">
        <v>34</v>
      </c>
      <c r="B29" s="55" t="s">
        <v>71</v>
      </c>
      <c r="C29" s="55" t="s">
        <v>72</v>
      </c>
      <c r="D29" s="62">
        <v>41600</v>
      </c>
      <c r="E29" s="84"/>
      <c r="F29" s="84"/>
    </row>
    <row r="30" spans="1:6" ht="15">
      <c r="A30" s="27" t="s">
        <v>34</v>
      </c>
      <c r="B30" s="55" t="s">
        <v>73</v>
      </c>
      <c r="C30" s="55" t="s">
        <v>74</v>
      </c>
      <c r="D30" s="62">
        <v>1800</v>
      </c>
      <c r="E30" s="84"/>
      <c r="F30" s="84"/>
    </row>
    <row r="31" spans="1:6" ht="15">
      <c r="A31" s="27" t="s">
        <v>34</v>
      </c>
      <c r="B31" s="55" t="s">
        <v>75</v>
      </c>
      <c r="C31" s="80" t="s">
        <v>76</v>
      </c>
      <c r="D31" s="63">
        <v>600</v>
      </c>
      <c r="E31" s="84">
        <v>368.45</v>
      </c>
      <c r="F31" s="84">
        <f>+D31-E31</f>
        <v>231.55</v>
      </c>
    </row>
    <row r="32" spans="1:6" ht="15">
      <c r="A32" s="27" t="s">
        <v>34</v>
      </c>
      <c r="B32" s="55" t="s">
        <v>77</v>
      </c>
      <c r="C32" s="80" t="s">
        <v>78</v>
      </c>
      <c r="D32" s="63">
        <v>1080</v>
      </c>
      <c r="E32" s="84">
        <v>514.09</v>
      </c>
      <c r="F32" s="84">
        <f>+D32-E32</f>
        <v>565.91</v>
      </c>
    </row>
    <row r="33" spans="1:6" ht="15">
      <c r="A33" s="27" t="s">
        <v>34</v>
      </c>
      <c r="B33" s="55" t="s">
        <v>79</v>
      </c>
      <c r="C33" s="80" t="s">
        <v>80</v>
      </c>
      <c r="D33" s="63">
        <v>120</v>
      </c>
      <c r="E33" s="84">
        <v>0</v>
      </c>
      <c r="F33" s="84"/>
    </row>
    <row r="34" spans="1:6" ht="15">
      <c r="A34" s="27" t="s">
        <v>34</v>
      </c>
      <c r="B34" s="55" t="s">
        <v>81</v>
      </c>
      <c r="C34" s="55" t="s">
        <v>82</v>
      </c>
      <c r="D34" s="62">
        <v>5500</v>
      </c>
      <c r="E34" s="84"/>
      <c r="F34" s="84"/>
    </row>
    <row r="35" spans="1:6" ht="15">
      <c r="A35" s="27" t="s">
        <v>34</v>
      </c>
      <c r="B35" s="55" t="s">
        <v>83</v>
      </c>
      <c r="C35" s="88" t="s">
        <v>84</v>
      </c>
      <c r="D35" s="63">
        <v>500</v>
      </c>
      <c r="E35" s="84">
        <v>420.9</v>
      </c>
      <c r="F35" s="84">
        <f>+D35-E35</f>
        <v>79.10000000000002</v>
      </c>
    </row>
    <row r="36" spans="1:6" ht="15">
      <c r="A36" s="27" t="s">
        <v>34</v>
      </c>
      <c r="B36" s="55" t="s">
        <v>85</v>
      </c>
      <c r="C36" s="80" t="s">
        <v>86</v>
      </c>
      <c r="D36" s="63">
        <v>5000</v>
      </c>
      <c r="E36" s="84">
        <v>2401.6</v>
      </c>
      <c r="F36" s="84">
        <f>+D36-E36</f>
        <v>2598.4</v>
      </c>
    </row>
    <row r="37" spans="1:6" ht="15">
      <c r="A37" s="27" t="s">
        <v>34</v>
      </c>
      <c r="B37" s="55" t="s">
        <v>87</v>
      </c>
      <c r="C37" s="55" t="s">
        <v>88</v>
      </c>
      <c r="D37" s="62">
        <v>3500</v>
      </c>
      <c r="E37" s="84"/>
      <c r="F37" s="84"/>
    </row>
    <row r="38" spans="1:7" ht="15">
      <c r="A38" s="27" t="s">
        <v>34</v>
      </c>
      <c r="B38" s="55" t="s">
        <v>89</v>
      </c>
      <c r="C38" s="80" t="s">
        <v>90</v>
      </c>
      <c r="D38" s="63">
        <v>1500</v>
      </c>
      <c r="E38" s="84">
        <f>352.54+48</f>
        <v>400.54</v>
      </c>
      <c r="F38" s="84">
        <f>+D38-E38</f>
        <v>1099.46</v>
      </c>
      <c r="G38" s="29" t="s">
        <v>201</v>
      </c>
    </row>
    <row r="39" spans="1:6" ht="15">
      <c r="A39" s="27" t="s">
        <v>34</v>
      </c>
      <c r="B39" s="55" t="s">
        <v>91</v>
      </c>
      <c r="C39" s="80" t="s">
        <v>92</v>
      </c>
      <c r="D39" s="63">
        <v>2000</v>
      </c>
      <c r="E39" s="84">
        <v>189.75</v>
      </c>
      <c r="F39" s="84">
        <f>+D39-E39</f>
        <v>1810.25</v>
      </c>
    </row>
    <row r="40" spans="1:6" ht="15">
      <c r="A40" s="27" t="s">
        <v>34</v>
      </c>
      <c r="B40" s="55" t="s">
        <v>93</v>
      </c>
      <c r="C40" s="55" t="s">
        <v>94</v>
      </c>
      <c r="D40" s="62">
        <v>3000</v>
      </c>
      <c r="E40" s="84"/>
      <c r="F40" s="84"/>
    </row>
    <row r="41" spans="1:6" ht="15">
      <c r="A41" s="27" t="s">
        <v>34</v>
      </c>
      <c r="B41" s="55" t="s">
        <v>95</v>
      </c>
      <c r="C41" s="86" t="s">
        <v>96</v>
      </c>
      <c r="D41" s="63">
        <v>1000</v>
      </c>
      <c r="E41" s="84"/>
      <c r="F41" s="84"/>
    </row>
    <row r="42" spans="1:6" ht="15.75" thickBot="1">
      <c r="A42" s="54" t="s">
        <v>34</v>
      </c>
      <c r="B42" s="89" t="s">
        <v>97</v>
      </c>
      <c r="C42" s="90" t="s">
        <v>98</v>
      </c>
      <c r="D42" s="91">
        <v>2000</v>
      </c>
      <c r="E42" s="84">
        <v>237.86</v>
      </c>
      <c r="F42" s="84">
        <f>+D42-E42</f>
        <v>1762.1399999999999</v>
      </c>
    </row>
    <row r="43" spans="1:6" ht="15">
      <c r="A43" s="27" t="s">
        <v>34</v>
      </c>
      <c r="B43" s="55" t="s">
        <v>99</v>
      </c>
      <c r="C43" s="55" t="s">
        <v>100</v>
      </c>
      <c r="D43" s="62">
        <v>16200</v>
      </c>
      <c r="E43" s="84"/>
      <c r="F43" s="84"/>
    </row>
    <row r="44" spans="1:6" ht="15">
      <c r="A44" s="27" t="s">
        <v>34</v>
      </c>
      <c r="B44" s="55" t="s">
        <v>101</v>
      </c>
      <c r="C44" s="80" t="s">
        <v>102</v>
      </c>
      <c r="D44" s="63">
        <v>1200</v>
      </c>
      <c r="E44" s="84"/>
      <c r="F44" s="84"/>
    </row>
    <row r="45" spans="1:6" ht="15">
      <c r="A45" s="27" t="s">
        <v>34</v>
      </c>
      <c r="B45" s="55" t="s">
        <v>103</v>
      </c>
      <c r="C45" s="80" t="s">
        <v>104</v>
      </c>
      <c r="D45" s="63">
        <v>15000</v>
      </c>
      <c r="E45" s="84">
        <f>14353.09+450</f>
        <v>14803.09</v>
      </c>
      <c r="F45" s="84">
        <f>+D45-E45</f>
        <v>196.90999999999985</v>
      </c>
    </row>
    <row r="46" spans="1:6" ht="15">
      <c r="A46" s="27" t="s">
        <v>34</v>
      </c>
      <c r="B46" s="55" t="s">
        <v>105</v>
      </c>
      <c r="C46" s="55" t="s">
        <v>106</v>
      </c>
      <c r="D46" s="62">
        <v>5500</v>
      </c>
      <c r="E46" s="84"/>
      <c r="F46" s="84"/>
    </row>
    <row r="47" spans="1:6" ht="15">
      <c r="A47" s="27" t="s">
        <v>34</v>
      </c>
      <c r="B47" s="55" t="s">
        <v>107</v>
      </c>
      <c r="C47" s="80" t="s">
        <v>108</v>
      </c>
      <c r="D47" s="63">
        <v>5000</v>
      </c>
      <c r="E47" s="84">
        <v>650</v>
      </c>
      <c r="F47" s="84">
        <f>+D47-E47</f>
        <v>4350</v>
      </c>
    </row>
    <row r="48" spans="1:6" ht="15">
      <c r="A48" s="27" t="s">
        <v>34</v>
      </c>
      <c r="B48" s="55" t="s">
        <v>109</v>
      </c>
      <c r="C48" s="80" t="s">
        <v>110</v>
      </c>
      <c r="D48" s="63">
        <v>500</v>
      </c>
      <c r="E48" s="84"/>
      <c r="F48" s="84"/>
    </row>
    <row r="49" spans="1:6" ht="15">
      <c r="A49" s="27" t="s">
        <v>34</v>
      </c>
      <c r="B49" s="55" t="s">
        <v>111</v>
      </c>
      <c r="C49" s="55" t="s">
        <v>112</v>
      </c>
      <c r="D49" s="62">
        <v>6100</v>
      </c>
      <c r="E49" s="84"/>
      <c r="F49" s="84"/>
    </row>
    <row r="50" spans="1:6" ht="15">
      <c r="A50" s="27" t="s">
        <v>34</v>
      </c>
      <c r="B50" s="55" t="s">
        <v>113</v>
      </c>
      <c r="C50" s="80" t="s">
        <v>114</v>
      </c>
      <c r="D50" s="63">
        <v>1200</v>
      </c>
      <c r="E50" s="84">
        <v>1052.5</v>
      </c>
      <c r="F50" s="84">
        <f>+D50-E50</f>
        <v>147.5</v>
      </c>
    </row>
    <row r="51" spans="1:7" ht="15">
      <c r="A51" s="27" t="s">
        <v>34</v>
      </c>
      <c r="B51" s="55" t="s">
        <v>115</v>
      </c>
      <c r="C51" s="92" t="s">
        <v>116</v>
      </c>
      <c r="D51" s="63">
        <v>1200</v>
      </c>
      <c r="E51" s="84">
        <f>726.66+77.3</f>
        <v>803.9599999999999</v>
      </c>
      <c r="F51" s="84">
        <f>+D51-E51</f>
        <v>396.0400000000001</v>
      </c>
      <c r="G51" s="29" t="s">
        <v>199</v>
      </c>
    </row>
    <row r="52" spans="1:6" ht="15">
      <c r="A52" s="27" t="s">
        <v>34</v>
      </c>
      <c r="B52" s="55" t="s">
        <v>117</v>
      </c>
      <c r="C52" s="88" t="s">
        <v>118</v>
      </c>
      <c r="D52" s="63">
        <v>1700</v>
      </c>
      <c r="E52" s="84">
        <v>1127.85</v>
      </c>
      <c r="F52" s="84">
        <f>+D52-E52</f>
        <v>572.1500000000001</v>
      </c>
    </row>
    <row r="53" spans="1:6" ht="15">
      <c r="A53" s="27" t="s">
        <v>34</v>
      </c>
      <c r="B53" s="55" t="s">
        <v>119</v>
      </c>
      <c r="C53" s="86" t="s">
        <v>120</v>
      </c>
      <c r="D53" s="63">
        <v>300</v>
      </c>
      <c r="E53" s="84">
        <v>99.8</v>
      </c>
      <c r="F53" s="84">
        <f>+D53-E53</f>
        <v>200.2</v>
      </c>
    </row>
    <row r="54" spans="1:6" ht="15">
      <c r="A54" s="27" t="s">
        <v>34</v>
      </c>
      <c r="B54" s="55" t="s">
        <v>121</v>
      </c>
      <c r="C54" s="86" t="s">
        <v>122</v>
      </c>
      <c r="D54" s="63">
        <v>1200</v>
      </c>
      <c r="E54" s="84">
        <v>154.99</v>
      </c>
      <c r="F54" s="84">
        <f>+D54-E54</f>
        <v>1045.01</v>
      </c>
    </row>
    <row r="55" spans="1:6" ht="15">
      <c r="A55" s="27" t="s">
        <v>34</v>
      </c>
      <c r="B55" s="55" t="s">
        <v>123</v>
      </c>
      <c r="C55" s="86" t="s">
        <v>124</v>
      </c>
      <c r="D55" s="63">
        <v>500</v>
      </c>
      <c r="E55" s="84">
        <v>500</v>
      </c>
      <c r="F55" s="84">
        <f>+D55-E55</f>
        <v>0</v>
      </c>
    </row>
    <row r="56" spans="1:6" ht="15">
      <c r="A56" s="27" t="s">
        <v>34</v>
      </c>
      <c r="B56" s="28" t="s">
        <v>196</v>
      </c>
      <c r="C56" s="55" t="s">
        <v>125</v>
      </c>
      <c r="D56" s="62">
        <v>5150</v>
      </c>
      <c r="E56" s="84"/>
      <c r="F56" s="84"/>
    </row>
    <row r="57" spans="1:6" ht="15">
      <c r="A57" s="27" t="s">
        <v>34</v>
      </c>
      <c r="B57" s="28" t="s">
        <v>126</v>
      </c>
      <c r="C57" s="80" t="s">
        <v>127</v>
      </c>
      <c r="D57" s="62">
        <v>3200</v>
      </c>
      <c r="E57" s="84"/>
      <c r="F57" s="84"/>
    </row>
    <row r="58" spans="1:6" ht="15">
      <c r="A58" s="27" t="s">
        <v>34</v>
      </c>
      <c r="B58" s="28" t="s">
        <v>128</v>
      </c>
      <c r="C58" s="80" t="s">
        <v>129</v>
      </c>
      <c r="D58" s="63">
        <v>300</v>
      </c>
      <c r="E58" s="84">
        <v>87.45</v>
      </c>
      <c r="F58" s="84">
        <f>+D58-E58</f>
        <v>212.55</v>
      </c>
    </row>
    <row r="59" spans="1:7" ht="15">
      <c r="A59" s="27" t="s">
        <v>34</v>
      </c>
      <c r="B59" s="28" t="s">
        <v>130</v>
      </c>
      <c r="C59" s="80" t="s">
        <v>131</v>
      </c>
      <c r="D59" s="63">
        <v>2900</v>
      </c>
      <c r="E59" s="84">
        <f>60+337.45+0.06+1440.99</f>
        <v>1838.5</v>
      </c>
      <c r="F59" s="84">
        <f>+D59-E59</f>
        <v>1061.5</v>
      </c>
      <c r="G59" s="29" t="s">
        <v>200</v>
      </c>
    </row>
    <row r="60" spans="1:6" ht="15">
      <c r="A60" s="27" t="s">
        <v>34</v>
      </c>
      <c r="B60" s="28" t="s">
        <v>132</v>
      </c>
      <c r="C60" s="55" t="s">
        <v>133</v>
      </c>
      <c r="D60" s="62">
        <v>1950</v>
      </c>
      <c r="E60" s="84"/>
      <c r="F60" s="84"/>
    </row>
    <row r="61" spans="1:6" ht="15">
      <c r="A61" s="27" t="s">
        <v>34</v>
      </c>
      <c r="B61" s="28" t="s">
        <v>134</v>
      </c>
      <c r="C61" s="80" t="s">
        <v>135</v>
      </c>
      <c r="D61" s="63">
        <v>750</v>
      </c>
      <c r="E61" s="84">
        <v>534.23</v>
      </c>
      <c r="F61" s="84">
        <f>+D61-E61</f>
        <v>215.76999999999998</v>
      </c>
    </row>
    <row r="62" spans="1:6" ht="15">
      <c r="A62" s="27" t="s">
        <v>34</v>
      </c>
      <c r="B62" s="28" t="s">
        <v>136</v>
      </c>
      <c r="C62" s="80" t="s">
        <v>137</v>
      </c>
      <c r="D62" s="63">
        <v>1200</v>
      </c>
      <c r="E62" s="84">
        <v>63.2</v>
      </c>
      <c r="F62" s="84">
        <f>+D62-E62</f>
        <v>1136.8</v>
      </c>
    </row>
    <row r="63" spans="1:6" ht="15">
      <c r="A63" s="27" t="s">
        <v>34</v>
      </c>
      <c r="B63" s="28" t="s">
        <v>202</v>
      </c>
      <c r="C63" s="80" t="s">
        <v>203</v>
      </c>
      <c r="D63" s="67">
        <v>0</v>
      </c>
      <c r="E63" s="84">
        <f>1109.25+4185.28+1346.3+368.22+138.6+372.02+752.11+5447.64</f>
        <v>13719.420000000002</v>
      </c>
      <c r="F63" s="84">
        <f>+D63-E63</f>
        <v>-13719.420000000002</v>
      </c>
    </row>
    <row r="64" spans="1:10" ht="15.75" thickBot="1">
      <c r="A64" s="41"/>
      <c r="B64" s="93"/>
      <c r="C64" s="89" t="s">
        <v>138</v>
      </c>
      <c r="D64" s="68">
        <v>136522.61</v>
      </c>
      <c r="E64" s="94">
        <f>SUM(E16:E63)</f>
        <v>113589.1</v>
      </c>
      <c r="F64" s="94">
        <f>+D64-E64</f>
        <v>22933.50999999998</v>
      </c>
      <c r="G64" s="53">
        <f>+E64-113589.1</f>
        <v>0</v>
      </c>
      <c r="H64" s="53"/>
      <c r="J64" s="53"/>
    </row>
    <row r="65" spans="1:5" ht="15.75">
      <c r="A65" s="44"/>
      <c r="B65" s="47"/>
      <c r="C65" s="15"/>
      <c r="D65" s="16"/>
      <c r="E65" s="48"/>
    </row>
    <row r="66" spans="1:7" ht="15">
      <c r="A66" s="49"/>
      <c r="B66" s="50"/>
      <c r="C66" s="51"/>
      <c r="D66" s="52"/>
      <c r="G66" s="53"/>
    </row>
    <row r="67" spans="1:6" ht="30" customHeight="1" thickBot="1">
      <c r="A67" s="61" t="s">
        <v>29</v>
      </c>
      <c r="B67" s="31" t="s">
        <v>30</v>
      </c>
      <c r="C67" s="31" t="s">
        <v>31</v>
      </c>
      <c r="D67" s="31" t="s">
        <v>32</v>
      </c>
      <c r="E67" s="135" t="s">
        <v>33</v>
      </c>
      <c r="F67" s="31" t="s">
        <v>195</v>
      </c>
    </row>
    <row r="68" spans="1:6" ht="19.5" customHeight="1">
      <c r="A68" s="69" t="s">
        <v>34</v>
      </c>
      <c r="B68" s="28">
        <v>7</v>
      </c>
      <c r="C68" s="19" t="s">
        <v>139</v>
      </c>
      <c r="D68" s="137">
        <v>1785425.9100000001</v>
      </c>
      <c r="E68" s="136"/>
      <c r="F68" s="99"/>
    </row>
    <row r="69" spans="1:6" ht="19.5" customHeight="1">
      <c r="A69" s="69" t="s">
        <v>34</v>
      </c>
      <c r="B69" s="71">
        <v>7.3</v>
      </c>
      <c r="C69" s="19" t="s">
        <v>140</v>
      </c>
      <c r="D69" s="62">
        <v>74900</v>
      </c>
      <c r="E69" s="80"/>
      <c r="F69" s="100"/>
    </row>
    <row r="70" spans="1:6" ht="19.5" customHeight="1">
      <c r="A70" s="69" t="s">
        <v>34</v>
      </c>
      <c r="B70" s="72" t="s">
        <v>141</v>
      </c>
      <c r="C70" s="19" t="s">
        <v>100</v>
      </c>
      <c r="D70" s="63">
        <v>74900</v>
      </c>
      <c r="E70" s="80"/>
      <c r="F70" s="100"/>
    </row>
    <row r="71" spans="1:6" ht="19.5" customHeight="1">
      <c r="A71" s="69" t="s">
        <v>34</v>
      </c>
      <c r="B71" s="71" t="s">
        <v>142</v>
      </c>
      <c r="C71" s="18" t="s">
        <v>143</v>
      </c>
      <c r="D71" s="62">
        <v>1500</v>
      </c>
      <c r="E71" s="80"/>
      <c r="F71" s="100"/>
    </row>
    <row r="72" spans="1:6" ht="19.5" customHeight="1">
      <c r="A72" s="69" t="s">
        <v>34</v>
      </c>
      <c r="B72" s="71" t="s">
        <v>144</v>
      </c>
      <c r="C72" s="17" t="s">
        <v>143</v>
      </c>
      <c r="D72" s="63">
        <v>1500</v>
      </c>
      <c r="E72" s="80"/>
      <c r="F72" s="100"/>
    </row>
    <row r="73" spans="1:6" ht="19.5" customHeight="1">
      <c r="A73" s="69" t="s">
        <v>34</v>
      </c>
      <c r="B73" s="71" t="s">
        <v>145</v>
      </c>
      <c r="C73" s="18" t="s">
        <v>146</v>
      </c>
      <c r="D73" s="62">
        <v>28500</v>
      </c>
      <c r="E73" s="80"/>
      <c r="F73" s="100"/>
    </row>
    <row r="74" spans="1:6" ht="19.5" customHeight="1">
      <c r="A74" s="69" t="s">
        <v>34</v>
      </c>
      <c r="B74" s="71" t="s">
        <v>147</v>
      </c>
      <c r="C74" s="17" t="s">
        <v>148</v>
      </c>
      <c r="D74" s="62">
        <v>28500</v>
      </c>
      <c r="E74" s="101">
        <v>6420</v>
      </c>
      <c r="F74" s="102">
        <f>+D74-E74</f>
        <v>22080</v>
      </c>
    </row>
    <row r="75" spans="1:6" ht="19.5" customHeight="1">
      <c r="A75" s="69" t="s">
        <v>34</v>
      </c>
      <c r="B75" s="71" t="s">
        <v>149</v>
      </c>
      <c r="C75" s="19" t="s">
        <v>150</v>
      </c>
      <c r="D75" s="62">
        <v>44900</v>
      </c>
      <c r="E75" s="80"/>
      <c r="F75" s="100"/>
    </row>
    <row r="76" spans="1:6" ht="19.5" customHeight="1">
      <c r="A76" s="69" t="s">
        <v>34</v>
      </c>
      <c r="B76" s="71" t="s">
        <v>151</v>
      </c>
      <c r="C76" s="17" t="s">
        <v>152</v>
      </c>
      <c r="D76" s="64">
        <v>5700</v>
      </c>
      <c r="E76" s="80"/>
      <c r="F76" s="100"/>
    </row>
    <row r="77" spans="1:6" ht="19.5" customHeight="1">
      <c r="A77" s="69" t="s">
        <v>34</v>
      </c>
      <c r="B77" s="71" t="s">
        <v>153</v>
      </c>
      <c r="C77" s="17" t="s">
        <v>154</v>
      </c>
      <c r="D77" s="64">
        <v>34200</v>
      </c>
      <c r="E77" s="80"/>
      <c r="F77" s="100"/>
    </row>
    <row r="78" spans="1:6" ht="19.5" customHeight="1">
      <c r="A78" s="69" t="s">
        <v>34</v>
      </c>
      <c r="B78" s="71" t="s">
        <v>155</v>
      </c>
      <c r="C78" s="17" t="s">
        <v>156</v>
      </c>
      <c r="D78" s="63">
        <v>5000</v>
      </c>
      <c r="E78" s="80"/>
      <c r="F78" s="100"/>
    </row>
    <row r="79" spans="1:6" ht="19.5" customHeight="1">
      <c r="A79" s="69" t="s">
        <v>34</v>
      </c>
      <c r="B79" s="72" t="s">
        <v>157</v>
      </c>
      <c r="C79" s="19" t="s">
        <v>158</v>
      </c>
      <c r="D79" s="62">
        <v>1710525.9100000001</v>
      </c>
      <c r="E79" s="103"/>
      <c r="F79" s="104"/>
    </row>
    <row r="80" spans="1:6" ht="19.5" customHeight="1">
      <c r="A80" s="69" t="s">
        <v>34</v>
      </c>
      <c r="B80" s="72" t="s">
        <v>159</v>
      </c>
      <c r="C80" s="19" t="s">
        <v>160</v>
      </c>
      <c r="D80" s="62">
        <v>378121.93</v>
      </c>
      <c r="E80" s="80"/>
      <c r="F80" s="100"/>
    </row>
    <row r="81" spans="1:6" ht="19.5" customHeight="1">
      <c r="A81" s="69" t="s">
        <v>34</v>
      </c>
      <c r="B81" s="72" t="s">
        <v>161</v>
      </c>
      <c r="C81" s="19" t="s">
        <v>162</v>
      </c>
      <c r="D81" s="62">
        <v>44000</v>
      </c>
      <c r="E81" s="80"/>
      <c r="F81" s="100"/>
    </row>
    <row r="82" spans="1:6" ht="19.5" customHeight="1">
      <c r="A82" s="69" t="s">
        <v>34</v>
      </c>
      <c r="B82" s="72" t="s">
        <v>163</v>
      </c>
      <c r="C82" s="17" t="s">
        <v>164</v>
      </c>
      <c r="D82" s="63">
        <v>44000</v>
      </c>
      <c r="E82" s="80"/>
      <c r="F82" s="100"/>
    </row>
    <row r="83" spans="1:6" ht="19.5" customHeight="1">
      <c r="A83" s="69" t="s">
        <v>34</v>
      </c>
      <c r="B83" s="73" t="s">
        <v>165</v>
      </c>
      <c r="C83" s="26" t="s">
        <v>166</v>
      </c>
      <c r="D83" s="65">
        <v>29470.67</v>
      </c>
      <c r="E83" s="80"/>
      <c r="F83" s="100"/>
    </row>
    <row r="84" spans="1:6" ht="19.5" customHeight="1">
      <c r="A84" s="69" t="s">
        <v>34</v>
      </c>
      <c r="B84" s="72" t="s">
        <v>167</v>
      </c>
      <c r="C84" s="17" t="s">
        <v>168</v>
      </c>
      <c r="D84" s="63">
        <v>29470.67</v>
      </c>
      <c r="E84" s="84">
        <v>16810.31</v>
      </c>
      <c r="F84" s="102">
        <f>+D84-E84</f>
        <v>12660.359999999997</v>
      </c>
    </row>
    <row r="85" spans="1:6" ht="19.5" customHeight="1">
      <c r="A85" s="69" t="s">
        <v>34</v>
      </c>
      <c r="B85" s="72" t="s">
        <v>169</v>
      </c>
      <c r="C85" s="18" t="s">
        <v>170</v>
      </c>
      <c r="D85" s="62">
        <v>300651.26</v>
      </c>
      <c r="E85" s="80"/>
      <c r="F85" s="100"/>
    </row>
    <row r="86" spans="1:6" ht="19.5" customHeight="1">
      <c r="A86" s="69" t="s">
        <v>34</v>
      </c>
      <c r="B86" s="74" t="s">
        <v>171</v>
      </c>
      <c r="C86" s="17" t="s">
        <v>172</v>
      </c>
      <c r="D86" s="64">
        <v>300651.26</v>
      </c>
      <c r="E86" s="80"/>
      <c r="F86" s="100"/>
    </row>
    <row r="87" spans="1:6" ht="19.5" customHeight="1">
      <c r="A87" s="69" t="s">
        <v>34</v>
      </c>
      <c r="B87" s="72" t="s">
        <v>173</v>
      </c>
      <c r="C87" s="19" t="s">
        <v>174</v>
      </c>
      <c r="D87" s="66">
        <v>4000</v>
      </c>
      <c r="E87" s="80"/>
      <c r="F87" s="100"/>
    </row>
    <row r="88" spans="1:6" ht="19.5" customHeight="1">
      <c r="A88" s="69" t="s">
        <v>34</v>
      </c>
      <c r="B88" s="72" t="s">
        <v>175</v>
      </c>
      <c r="C88" s="17" t="s">
        <v>176</v>
      </c>
      <c r="D88" s="63">
        <v>4000</v>
      </c>
      <c r="E88" s="84">
        <v>3970.63</v>
      </c>
      <c r="F88" s="102">
        <f>+D88-E88</f>
        <v>29.36999999999989</v>
      </c>
    </row>
    <row r="89" spans="1:6" ht="19.5" customHeight="1">
      <c r="A89" s="69" t="s">
        <v>34</v>
      </c>
      <c r="B89" s="75" t="s">
        <v>177</v>
      </c>
      <c r="C89" s="18" t="s">
        <v>178</v>
      </c>
      <c r="D89" s="62">
        <v>545580.34</v>
      </c>
      <c r="E89" s="80"/>
      <c r="F89" s="100"/>
    </row>
    <row r="90" spans="1:6" ht="19.5" customHeight="1">
      <c r="A90" s="69" t="s">
        <v>34</v>
      </c>
      <c r="B90" s="75" t="s">
        <v>179</v>
      </c>
      <c r="C90" s="18" t="s">
        <v>180</v>
      </c>
      <c r="D90" s="66">
        <v>385321</v>
      </c>
      <c r="E90" s="80"/>
      <c r="F90" s="100"/>
    </row>
    <row r="91" spans="1:6" ht="19.5" customHeight="1">
      <c r="A91" s="69" t="s">
        <v>34</v>
      </c>
      <c r="B91" s="75" t="s">
        <v>181</v>
      </c>
      <c r="C91" s="17" t="s">
        <v>182</v>
      </c>
      <c r="D91" s="63">
        <v>385321</v>
      </c>
      <c r="E91" s="101">
        <v>157474.89</v>
      </c>
      <c r="F91" s="102">
        <f>+D91-E91</f>
        <v>227846.11</v>
      </c>
    </row>
    <row r="92" spans="1:6" ht="19.5" customHeight="1">
      <c r="A92" s="69" t="s">
        <v>34</v>
      </c>
      <c r="B92" s="75" t="s">
        <v>183</v>
      </c>
      <c r="C92" s="18" t="s">
        <v>184</v>
      </c>
      <c r="D92" s="66">
        <v>160259.34</v>
      </c>
      <c r="E92" s="80"/>
      <c r="F92" s="100"/>
    </row>
    <row r="93" spans="1:6" ht="19.5" customHeight="1">
      <c r="A93" s="69" t="s">
        <v>34</v>
      </c>
      <c r="B93" s="75" t="s">
        <v>185</v>
      </c>
      <c r="C93" s="17" t="s">
        <v>186</v>
      </c>
      <c r="D93" s="63">
        <v>53419.78</v>
      </c>
      <c r="E93" s="80"/>
      <c r="F93" s="104"/>
    </row>
    <row r="94" spans="1:6" ht="19.5" customHeight="1">
      <c r="A94" s="69" t="s">
        <v>34</v>
      </c>
      <c r="B94" s="75" t="s">
        <v>187</v>
      </c>
      <c r="C94" s="17" t="s">
        <v>188</v>
      </c>
      <c r="D94" s="63">
        <v>53419.78</v>
      </c>
      <c r="E94" s="80"/>
      <c r="F94" s="100"/>
    </row>
    <row r="95" spans="1:6" ht="19.5" customHeight="1">
      <c r="A95" s="70" t="s">
        <v>34</v>
      </c>
      <c r="B95" s="76" t="s">
        <v>189</v>
      </c>
      <c r="C95" s="21" t="s">
        <v>190</v>
      </c>
      <c r="D95" s="67">
        <v>53419.78</v>
      </c>
      <c r="E95" s="80"/>
      <c r="F95" s="100"/>
    </row>
    <row r="96" spans="1:6" ht="19.5" customHeight="1">
      <c r="A96" s="69" t="s">
        <v>34</v>
      </c>
      <c r="B96" s="75" t="s">
        <v>191</v>
      </c>
      <c r="C96" s="18" t="s">
        <v>192</v>
      </c>
      <c r="D96" s="62">
        <v>786823.64</v>
      </c>
      <c r="E96" s="80"/>
      <c r="F96" s="100"/>
    </row>
    <row r="97" spans="1:6" ht="19.5" customHeight="1">
      <c r="A97" s="69" t="s">
        <v>34</v>
      </c>
      <c r="B97" s="75" t="s">
        <v>193</v>
      </c>
      <c r="C97" s="17" t="s">
        <v>194</v>
      </c>
      <c r="D97" s="63">
        <v>786823.64</v>
      </c>
      <c r="E97" s="80"/>
      <c r="F97" s="100"/>
    </row>
    <row r="98" spans="1:6" ht="22.5" customHeight="1" thickBot="1">
      <c r="A98" s="61"/>
      <c r="B98" s="77"/>
      <c r="C98" s="22" t="s">
        <v>205</v>
      </c>
      <c r="D98" s="68">
        <v>1785425.91</v>
      </c>
      <c r="E98" s="105">
        <f>SUM(E74:E97)</f>
        <v>184675.83000000002</v>
      </c>
      <c r="F98" s="106">
        <f>+D98-E98</f>
        <v>1600750.0799999998</v>
      </c>
    </row>
    <row r="99" spans="1:6" ht="15">
      <c r="A99" s="49"/>
      <c r="B99" s="23"/>
      <c r="C99" s="24"/>
      <c r="D99" s="25"/>
      <c r="E99" s="56"/>
      <c r="F99" s="56"/>
    </row>
    <row r="100" spans="1:6" ht="15">
      <c r="A100" s="49"/>
      <c r="B100" s="23"/>
      <c r="C100" s="24"/>
      <c r="D100" s="25"/>
      <c r="E100" s="56"/>
      <c r="F100" s="56"/>
    </row>
    <row r="101" spans="1:6" ht="15">
      <c r="A101" s="57"/>
      <c r="B101" s="57"/>
      <c r="C101" s="58"/>
      <c r="D101" s="59"/>
      <c r="E101" s="56"/>
      <c r="F101" s="56"/>
    </row>
    <row r="102" spans="1:4" ht="15">
      <c r="A102" s="57"/>
      <c r="B102" s="57"/>
      <c r="C102" s="58"/>
      <c r="D102" s="58"/>
    </row>
    <row r="103" spans="1:4" ht="15">
      <c r="A103" s="57"/>
      <c r="B103" s="57"/>
      <c r="C103" s="58"/>
      <c r="D103" s="58"/>
    </row>
    <row r="104" spans="1:4" ht="15">
      <c r="A104" s="57"/>
      <c r="B104" s="57"/>
      <c r="C104" s="58"/>
      <c r="D104" s="58"/>
    </row>
    <row r="105" spans="1:4" ht="15">
      <c r="A105" s="57"/>
      <c r="B105" s="57"/>
      <c r="C105" s="58"/>
      <c r="D105" s="58"/>
    </row>
    <row r="106" spans="1:4" ht="15">
      <c r="A106" s="57"/>
      <c r="B106" s="57"/>
      <c r="C106" s="58"/>
      <c r="D106" s="58"/>
    </row>
    <row r="107" spans="1:2" ht="15">
      <c r="A107" s="60"/>
      <c r="B107" s="60"/>
    </row>
  </sheetData>
  <sheetProtection/>
  <printOptions/>
  <pageMargins left="0.7" right="0.7" top="1.16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User</cp:lastModifiedBy>
  <cp:lastPrinted>2017-05-31T20:43:07Z</cp:lastPrinted>
  <dcterms:created xsi:type="dcterms:W3CDTF">2017-05-29T21:46:30Z</dcterms:created>
  <dcterms:modified xsi:type="dcterms:W3CDTF">2017-06-02T21:25:21Z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