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Financiero\Desktop\fase1 para subir\"/>
    </mc:Choice>
  </mc:AlternateContent>
  <bookViews>
    <workbookView xWindow="0" yWindow="0" windowWidth="20490" windowHeight="7215"/>
  </bookViews>
  <sheets>
    <sheet name="POA CONSOLIDADO 2025" sheetId="2" r:id="rId1"/>
    <sheet name="Hoja1" sheetId="1" r:id="rId2"/>
  </sheets>
  <definedNames>
    <definedName name="_xlnm.Print_Area" localSheetId="0">'POA CONSOLIDADO 2025'!$A$1:$V$75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2" l="1"/>
  <c r="Q29" i="2" s="1"/>
  <c r="R29" i="2" s="1"/>
  <c r="S29" i="2" s="1"/>
  <c r="O24" i="2"/>
  <c r="O16" i="2"/>
  <c r="O18" i="2"/>
  <c r="P18" i="2" s="1"/>
  <c r="O22" i="2"/>
  <c r="P29" i="2" l="1"/>
  <c r="T29" i="2" s="1"/>
  <c r="P24" i="2"/>
  <c r="Q24" i="2"/>
  <c r="R24" i="2" s="1"/>
  <c r="S24" i="2" s="1"/>
  <c r="P22" i="2"/>
  <c r="Q22" i="2"/>
  <c r="R22" i="2" s="1"/>
  <c r="S22" i="2" s="1"/>
  <c r="Q18" i="2"/>
  <c r="R18" i="2" s="1"/>
  <c r="S18" i="2" s="1"/>
  <c r="T24" i="2" l="1"/>
  <c r="T22" i="2"/>
  <c r="T18" i="2"/>
  <c r="N74" i="2" l="1"/>
  <c r="M74" i="2"/>
  <c r="O15" i="2"/>
  <c r="O72" i="2"/>
  <c r="Q72" i="2" s="1"/>
  <c r="R72" i="2" s="1"/>
  <c r="S72" i="2" s="1"/>
  <c r="O69" i="2"/>
  <c r="P69" i="2" s="1"/>
  <c r="O65" i="2"/>
  <c r="Q65" i="2" s="1"/>
  <c r="R65" i="2" s="1"/>
  <c r="S65" i="2" s="1"/>
  <c r="O64" i="2"/>
  <c r="Q64" i="2" s="1"/>
  <c r="R64" i="2" s="1"/>
  <c r="S64" i="2" s="1"/>
  <c r="O63" i="2"/>
  <c r="P63" i="2" s="1"/>
  <c r="O54" i="2"/>
  <c r="P54" i="2" s="1"/>
  <c r="O53" i="2"/>
  <c r="Q53" i="2" s="1"/>
  <c r="R53" i="2" s="1"/>
  <c r="S53" i="2" s="1"/>
  <c r="O51" i="2"/>
  <c r="P51" i="2" s="1"/>
  <c r="O50" i="2"/>
  <c r="P50" i="2" s="1"/>
  <c r="O48" i="2"/>
  <c r="P48" i="2" s="1"/>
  <c r="O49" i="2"/>
  <c r="P49" i="2" s="1"/>
  <c r="O47" i="2"/>
  <c r="O44" i="2"/>
  <c r="Q44" i="2" s="1"/>
  <c r="R44" i="2" s="1"/>
  <c r="S44" i="2" s="1"/>
  <c r="O42" i="2"/>
  <c r="O40" i="2"/>
  <c r="O39" i="2"/>
  <c r="Q39" i="2" s="1"/>
  <c r="O38" i="2"/>
  <c r="Q38" i="2" s="1"/>
  <c r="O37" i="2"/>
  <c r="O36" i="2"/>
  <c r="Q36" i="2" s="1"/>
  <c r="O35" i="2"/>
  <c r="Q35" i="2" s="1"/>
  <c r="O34" i="2"/>
  <c r="Q34" i="2" s="1"/>
  <c r="O33" i="2"/>
  <c r="Q33" i="2" s="1"/>
  <c r="R33" i="2" s="1"/>
  <c r="S33" i="2" s="1"/>
  <c r="O32" i="2"/>
  <c r="Q32" i="2" s="1"/>
  <c r="O31" i="2"/>
  <c r="O11" i="2"/>
  <c r="Q11" i="2" s="1"/>
  <c r="O10" i="2"/>
  <c r="O9" i="2"/>
  <c r="Q9" i="2" s="1"/>
  <c r="O8" i="2"/>
  <c r="Q8" i="2" s="1"/>
  <c r="O7" i="2"/>
  <c r="O6" i="2"/>
  <c r="Q6" i="2" s="1"/>
  <c r="O26" i="2"/>
  <c r="Q26" i="2" s="1"/>
  <c r="R26" i="2" s="1"/>
  <c r="S26" i="2" s="1"/>
  <c r="P15" i="2" l="1"/>
  <c r="Q15" i="2"/>
  <c r="R15" i="2" s="1"/>
  <c r="S15" i="2" s="1"/>
  <c r="P72" i="2"/>
  <c r="T72" i="2" s="1"/>
  <c r="Q69" i="2"/>
  <c r="R69" i="2" s="1"/>
  <c r="S69" i="2" s="1"/>
  <c r="Q63" i="2"/>
  <c r="R63" i="2" s="1"/>
  <c r="S63" i="2" s="1"/>
  <c r="P65" i="2"/>
  <c r="T65" i="2" s="1"/>
  <c r="P64" i="2"/>
  <c r="T64" i="2" s="1"/>
  <c r="Q54" i="2"/>
  <c r="R54" i="2"/>
  <c r="S54" i="2" s="1"/>
  <c r="T54" i="2" s="1"/>
  <c r="P53" i="2"/>
  <c r="T53" i="2" s="1"/>
  <c r="Q51" i="2"/>
  <c r="R51" i="2"/>
  <c r="S51" i="2" s="1"/>
  <c r="T51" i="2" s="1"/>
  <c r="R50" i="2"/>
  <c r="S50" i="2" s="1"/>
  <c r="T50" i="2" s="1"/>
  <c r="Q50" i="2"/>
  <c r="R49" i="2"/>
  <c r="S49" i="2" s="1"/>
  <c r="T49" i="2" s="1"/>
  <c r="Q49" i="2"/>
  <c r="R48" i="2"/>
  <c r="S48" i="2" s="1"/>
  <c r="T48" i="2" s="1"/>
  <c r="Q48" i="2"/>
  <c r="P47" i="2"/>
  <c r="Q47" i="2"/>
  <c r="R47" i="2" s="1"/>
  <c r="S47" i="2" s="1"/>
  <c r="P44" i="2"/>
  <c r="T44" i="2" s="1"/>
  <c r="P42" i="2"/>
  <c r="Q42" i="2"/>
  <c r="R42" i="2" s="1"/>
  <c r="S42" i="2" s="1"/>
  <c r="Q40" i="2"/>
  <c r="R40" i="2" s="1"/>
  <c r="S40" i="2" s="1"/>
  <c r="R39" i="2"/>
  <c r="S39" i="2" s="1"/>
  <c r="T39" i="2" s="1"/>
  <c r="R38" i="2"/>
  <c r="S38" i="2" s="1"/>
  <c r="Q37" i="2"/>
  <c r="R37" i="2" s="1"/>
  <c r="S37" i="2" s="1"/>
  <c r="R36" i="2"/>
  <c r="S36" i="2" s="1"/>
  <c r="R35" i="2"/>
  <c r="S35" i="2" s="1"/>
  <c r="R34" i="2"/>
  <c r="S34" i="2" s="1"/>
  <c r="T33" i="2"/>
  <c r="R32" i="2"/>
  <c r="S32" i="2" s="1"/>
  <c r="Q31" i="2"/>
  <c r="R31" i="2" s="1"/>
  <c r="S31" i="2" s="1"/>
  <c r="R11" i="2"/>
  <c r="S11" i="2" s="1"/>
  <c r="Q10" i="2"/>
  <c r="R10" i="2" s="1"/>
  <c r="S10" i="2" s="1"/>
  <c r="R9" i="2"/>
  <c r="S9" i="2" s="1"/>
  <c r="R8" i="2"/>
  <c r="S8" i="2" s="1"/>
  <c r="Q7" i="2"/>
  <c r="R7" i="2" s="1"/>
  <c r="S7" i="2" s="1"/>
  <c r="R6" i="2"/>
  <c r="S6" i="2" s="1"/>
  <c r="P26" i="2"/>
  <c r="T26" i="2" s="1"/>
  <c r="O59" i="2"/>
  <c r="O73" i="2"/>
  <c r="O46" i="2"/>
  <c r="O45" i="2"/>
  <c r="O41" i="2"/>
  <c r="Q41" i="2" s="1"/>
  <c r="R41" i="2" s="1"/>
  <c r="S41" i="2" s="1"/>
  <c r="O43" i="2"/>
  <c r="O52" i="2"/>
  <c r="O55" i="2"/>
  <c r="O56" i="2"/>
  <c r="O57" i="2"/>
  <c r="O58" i="2"/>
  <c r="O60" i="2"/>
  <c r="O61" i="2"/>
  <c r="O62" i="2"/>
  <c r="O66" i="2"/>
  <c r="O67" i="2"/>
  <c r="O68" i="2"/>
  <c r="O70" i="2"/>
  <c r="O71" i="2"/>
  <c r="O17" i="2"/>
  <c r="O19" i="2"/>
  <c r="O20" i="2"/>
  <c r="O21" i="2"/>
  <c r="O23" i="2"/>
  <c r="O25" i="2"/>
  <c r="O27" i="2"/>
  <c r="O28" i="2"/>
  <c r="O13" i="2"/>
  <c r="O14" i="2"/>
  <c r="O12" i="2"/>
  <c r="T15" i="2" l="1"/>
  <c r="T63" i="2"/>
  <c r="T69" i="2"/>
  <c r="T38" i="2"/>
  <c r="T47" i="2"/>
  <c r="T42" i="2"/>
  <c r="T40" i="2"/>
  <c r="T37" i="2"/>
  <c r="T36" i="2"/>
  <c r="T35" i="2"/>
  <c r="T34" i="2"/>
  <c r="T32" i="2"/>
  <c r="T31" i="2"/>
  <c r="T11" i="2"/>
  <c r="T10" i="2"/>
  <c r="T9" i="2"/>
  <c r="T8" i="2"/>
  <c r="T7" i="2"/>
  <c r="T6" i="2"/>
  <c r="O74" i="2"/>
  <c r="P73" i="2"/>
  <c r="Q73" i="2"/>
  <c r="R73" i="2" s="1"/>
  <c r="S73" i="2" s="1"/>
  <c r="P46" i="2"/>
  <c r="Q46" i="2"/>
  <c r="R46" i="2" s="1"/>
  <c r="S46" i="2" s="1"/>
  <c r="P45" i="2"/>
  <c r="Q45" i="2"/>
  <c r="R45" i="2" s="1"/>
  <c r="S45" i="2" s="1"/>
  <c r="T41" i="2"/>
  <c r="O30" i="2"/>
  <c r="T73" i="2" l="1"/>
  <c r="T46" i="2"/>
  <c r="T45" i="2"/>
  <c r="Q52" i="2" l="1"/>
  <c r="R52" i="2" s="1"/>
  <c r="S52" i="2" s="1"/>
  <c r="Q70" i="2"/>
  <c r="R70" i="2" s="1"/>
  <c r="S70" i="2" s="1"/>
  <c r="Q66" i="2"/>
  <c r="R66" i="2" s="1"/>
  <c r="S66" i="2" s="1"/>
  <c r="Q57" i="2"/>
  <c r="R57" i="2" s="1"/>
  <c r="S57" i="2" s="1"/>
  <c r="Q55" i="2"/>
  <c r="R55" i="2" s="1"/>
  <c r="S55" i="2" s="1"/>
  <c r="Q28" i="2"/>
  <c r="R28" i="2" s="1"/>
  <c r="S28" i="2" s="1"/>
  <c r="P57" i="2" l="1"/>
  <c r="T57" i="2" s="1"/>
  <c r="Q30" i="2"/>
  <c r="R30" i="2" s="1"/>
  <c r="S30" i="2" s="1"/>
  <c r="P62" i="2"/>
  <c r="P19" i="2"/>
  <c r="P23" i="2"/>
  <c r="P68" i="2"/>
  <c r="P66" i="2"/>
  <c r="T66" i="2" s="1"/>
  <c r="P70" i="2"/>
  <c r="T70" i="2" s="1"/>
  <c r="Q25" i="2"/>
  <c r="R25" i="2" s="1"/>
  <c r="S25" i="2" s="1"/>
  <c r="P16" i="2"/>
  <c r="P67" i="2"/>
  <c r="Q20" i="2"/>
  <c r="R20" i="2" s="1"/>
  <c r="S20" i="2" s="1"/>
  <c r="P20" i="2"/>
  <c r="P56" i="2"/>
  <c r="Q56" i="2"/>
  <c r="R56" i="2" s="1"/>
  <c r="S56" i="2" s="1"/>
  <c r="P13" i="2"/>
  <c r="Q13" i="2"/>
  <c r="R13" i="2" s="1"/>
  <c r="S13" i="2" s="1"/>
  <c r="Q61" i="2"/>
  <c r="R61" i="2" s="1"/>
  <c r="S61" i="2" s="1"/>
  <c r="P61" i="2"/>
  <c r="Q58" i="2"/>
  <c r="R58" i="2" s="1"/>
  <c r="S58" i="2" s="1"/>
  <c r="P58" i="2"/>
  <c r="Q14" i="2"/>
  <c r="R14" i="2" s="1"/>
  <c r="S14" i="2" s="1"/>
  <c r="P14" i="2"/>
  <c r="Q12" i="2"/>
  <c r="R12" i="2" s="1"/>
  <c r="S12" i="2" s="1"/>
  <c r="P28" i="2"/>
  <c r="T28" i="2" s="1"/>
  <c r="P52" i="2"/>
  <c r="T52" i="2" s="1"/>
  <c r="Q59" i="2"/>
  <c r="R59" i="2" s="1"/>
  <c r="S59" i="2" s="1"/>
  <c r="P59" i="2"/>
  <c r="P21" i="2"/>
  <c r="Q21" i="2"/>
  <c r="R21" i="2" s="1"/>
  <c r="S21" i="2" s="1"/>
  <c r="Q71" i="2"/>
  <c r="R71" i="2" s="1"/>
  <c r="S71" i="2" s="1"/>
  <c r="P71" i="2"/>
  <c r="Q60" i="2"/>
  <c r="R60" i="2" s="1"/>
  <c r="S60" i="2" s="1"/>
  <c r="P55" i="2"/>
  <c r="T55" i="2" s="1"/>
  <c r="P60" i="2"/>
  <c r="T61" i="2" l="1"/>
  <c r="T30" i="2"/>
  <c r="T58" i="2"/>
  <c r="T59" i="2"/>
  <c r="Q67" i="2"/>
  <c r="R67" i="2" s="1"/>
  <c r="S67" i="2" s="1"/>
  <c r="Q16" i="2"/>
  <c r="R16" i="2" s="1"/>
  <c r="S16" i="2" s="1"/>
  <c r="Q23" i="2"/>
  <c r="R23" i="2" s="1"/>
  <c r="S23" i="2" s="1"/>
  <c r="Q62" i="2"/>
  <c r="R62" i="2" s="1"/>
  <c r="S62" i="2" s="1"/>
  <c r="T71" i="2"/>
  <c r="Q68" i="2"/>
  <c r="R68" i="2" s="1"/>
  <c r="S68" i="2" s="1"/>
  <c r="Q19" i="2"/>
  <c r="R19" i="2" s="1"/>
  <c r="S19" i="2" s="1"/>
  <c r="T14" i="2"/>
  <c r="T56" i="2"/>
  <c r="T60" i="2"/>
  <c r="P25" i="2"/>
  <c r="T25" i="2" s="1"/>
  <c r="Q43" i="2"/>
  <c r="R43" i="2" s="1"/>
  <c r="S43" i="2" s="1"/>
  <c r="P43" i="2"/>
  <c r="T20" i="2"/>
  <c r="Q27" i="2"/>
  <c r="R27" i="2" s="1"/>
  <c r="S27" i="2" s="1"/>
  <c r="P27" i="2"/>
  <c r="Q17" i="2"/>
  <c r="R17" i="2" s="1"/>
  <c r="S17" i="2" s="1"/>
  <c r="P17" i="2"/>
  <c r="T13" i="2"/>
  <c r="T21" i="2"/>
  <c r="T12" i="2"/>
  <c r="T43" i="2" l="1"/>
  <c r="T68" i="2"/>
  <c r="T23" i="2"/>
  <c r="T62" i="2"/>
  <c r="T67" i="2"/>
  <c r="T27" i="2"/>
  <c r="T19" i="2"/>
  <c r="T17" i="2"/>
  <c r="T16" i="2"/>
</calcChain>
</file>

<file path=xl/sharedStrings.xml><?xml version="1.0" encoding="utf-8"?>
<sst xmlns="http://schemas.openxmlformats.org/spreadsheetml/2006/main" count="845" uniqueCount="222">
  <si>
    <t>EMPRESA PUBLICA MUNICIPAL DE VIVIENDA DE LOJA VIVEM -EP</t>
  </si>
  <si>
    <t>AREA</t>
  </si>
  <si>
    <t>PROGRAMA</t>
  </si>
  <si>
    <t>NOMBRE DEL PROGRAMA</t>
  </si>
  <si>
    <t>SUBPROGRAMA</t>
  </si>
  <si>
    <t>NOMBRE DEL SUBPROGRAMA</t>
  </si>
  <si>
    <t>PROYECTO</t>
  </si>
  <si>
    <t>NOMBRE DEL PROYECTO</t>
  </si>
  <si>
    <t>ACTIVIDAD</t>
  </si>
  <si>
    <t>NOMBRE DE LA ACTIVIDAD</t>
  </si>
  <si>
    <t>PARTIDA</t>
  </si>
  <si>
    <t>DENOMINACION</t>
  </si>
  <si>
    <t>PRODUCTO A CONTRATAR</t>
  </si>
  <si>
    <t>PRESUPUESTO PLURIANUAL</t>
  </si>
  <si>
    <t>TOTAL PLURIANUAL</t>
  </si>
  <si>
    <t>POLITICA DE EQUIDAD</t>
  </si>
  <si>
    <t xml:space="preserve">CODIGO </t>
  </si>
  <si>
    <t>NOMBRE</t>
  </si>
  <si>
    <t>01</t>
  </si>
  <si>
    <t>EMPRESA VIVEM-EP</t>
  </si>
  <si>
    <t>2.4.4</t>
  </si>
  <si>
    <t xml:space="preserve">ADMINISTRACION CENTRAL </t>
  </si>
  <si>
    <t>ADMINISTRACION CENTRAL</t>
  </si>
  <si>
    <t>5.3.01.04</t>
  </si>
  <si>
    <t xml:space="preserve">Servicio de Energia Electrica </t>
  </si>
  <si>
    <t>Egresos por servicios de energía eléctrica, energia alternativa y sus relacionados</t>
  </si>
  <si>
    <t>Garantizar el derecho a la propiedad de la tierra, la vivienda y los recursos productivos para generar condiciones y/o oportunidades equitativas</t>
  </si>
  <si>
    <t>5.3.01.05</t>
  </si>
  <si>
    <t>Telecomunicaciones</t>
  </si>
  <si>
    <t>Egresos por servicios de telefonia fija y móvil, telegrafia, fax, radiotelegrafico, satelital, internet, arrendamiento de canales de frecuencia y otros realcionados</t>
  </si>
  <si>
    <t>5.3.01.06</t>
  </si>
  <si>
    <t>Servicio de Correo</t>
  </si>
  <si>
    <t>Egresos por servicios postales y relacionados prestados por empresas autorizadas</t>
  </si>
  <si>
    <t>Edicion, Impresión, Reproducción, Publicaciones,Suscripciones, Fotocopiado, Traducción, Empastado, Enmarcación, Serigrafia, Fotografia, Carnetización,Filmaciones e Imágenes satelitales</t>
  </si>
  <si>
    <t>Difusión, Información y Publicidad</t>
  </si>
  <si>
    <t>Servicio de auditoria</t>
  </si>
  <si>
    <t xml:space="preserve">Egresos por servicios especializados de auditoría. </t>
  </si>
  <si>
    <t xml:space="preserve">Egresos por adquisición de indumentaria, prendas de protección, accesorios para uniformes del personal de protección, vigilancia y seguridad. </t>
  </si>
  <si>
    <t>5.3.08.04</t>
  </si>
  <si>
    <t>Materiales de Oficina</t>
  </si>
  <si>
    <t xml:space="preserve">Egresos para suministros, materiales y accesorios de oficina. </t>
  </si>
  <si>
    <t>5.3.08.05</t>
  </si>
  <si>
    <t>Materiales de Aseo</t>
  </si>
  <si>
    <t>Egresos para suministros y materiales de aseo y limpieza.</t>
  </si>
  <si>
    <t>5.3.08.11</t>
  </si>
  <si>
    <t xml:space="preserve">Insumos, Materiales y Suministros para Construcción, Electricidad, Plomería, Carpintería, Señalización Vial, Navegación, Contra Incendios y Placas </t>
  </si>
  <si>
    <t>Egresos por insumos, materiales y suministros para construcción, electricidad, plomería, carpintería, señalización vial, tránsito, navegación, contra incendios y placas</t>
  </si>
  <si>
    <t>5.3.08.13</t>
  </si>
  <si>
    <t>Repuestos y Accesorios</t>
  </si>
  <si>
    <t xml:space="preserve">Egresos por la adquisición de repuestos y accesorios necesarios para el funcionamiento de los bienes. </t>
  </si>
  <si>
    <t>5.3.14.03</t>
  </si>
  <si>
    <t>Mobiliario (No depreciables)</t>
  </si>
  <si>
    <t xml:space="preserve">Egresos para la adquisición de mobiliario. </t>
  </si>
  <si>
    <t>5.3.14.06</t>
  </si>
  <si>
    <t>Herramientas y Equipos menores (No Depreciables)</t>
  </si>
  <si>
    <t>Egresos para la adquisición de herramientas y equipos menores.</t>
  </si>
  <si>
    <t>5.7.01.02</t>
  </si>
  <si>
    <t xml:space="preserve">Tasas Generales, Impuestos, Contribuciones, Permisos, Licencias y Patentes </t>
  </si>
  <si>
    <t>Egresos por servicios públicos, impuestos, peaje, rodaje,revisión vehicular, matriculas de vehículos, permisos de funcionamiento, licencias, patentes, registros sanitarios</t>
  </si>
  <si>
    <t>5.7.02.03</t>
  </si>
  <si>
    <t>Comisiones Bancarias</t>
  </si>
  <si>
    <t xml:space="preserve">Egresos por servicios bancarios, financieros y operaciones realizadas con intermediación de organismos financieros. </t>
  </si>
  <si>
    <t>5.7.02.06</t>
  </si>
  <si>
    <t>Costas Judiciales, Trámites Notariales, Legalizacion de documentos y Arreglos Estrajudiciales</t>
  </si>
  <si>
    <t xml:space="preserve">Egresos para costas judiciales, trámites notariales, legalización de documentos y arreglos extrajudiciales. </t>
  </si>
  <si>
    <t>5.7.02.15</t>
  </si>
  <si>
    <t>Indemnizaciones por sentencias judiciales</t>
  </si>
  <si>
    <t>5.8.01.01.01</t>
  </si>
  <si>
    <t>A la Contraloria General del Estado</t>
  </si>
  <si>
    <t>Transferencias o Donaciones destinadas a organismos y entidades que integran el Presupuesto General del Estado</t>
  </si>
  <si>
    <t>02</t>
  </si>
  <si>
    <t>PROYECTO "LOS JARDINES DE PUNZARA"</t>
  </si>
  <si>
    <t>2.1.1</t>
  </si>
  <si>
    <t>7.3.01.04</t>
  </si>
  <si>
    <t>Energia Eléctrica</t>
  </si>
  <si>
    <t>Egresos por el servicio de energia eléctrica, energia alternativa y sus relacionados</t>
  </si>
  <si>
    <t>-</t>
  </si>
  <si>
    <t>7.3.02.07</t>
  </si>
  <si>
    <t xml:space="preserve">Egresos para cubrir todos los servicios de difusión de información oficial y pública por cualquier medio de comunicación. </t>
  </si>
  <si>
    <t>7.3.04.04</t>
  </si>
  <si>
    <t>Maquinarias y Equipos (Instalación, Mantenimiento y Reparación)</t>
  </si>
  <si>
    <t xml:space="preserve">Egresos por la instalación, mantenimiento, reparación de maquinarias y equipos del servicio público, excepto de equipos informáticos. </t>
  </si>
  <si>
    <t>7.3.08.02</t>
  </si>
  <si>
    <t>7.3.08.03</t>
  </si>
  <si>
    <t>Egresos por la adquisicion de combustibles, gas, lubricantes y aditivos en general, necesarios para l a ejecución de programas sociales y proyectos de obra pública</t>
  </si>
  <si>
    <t>7.3.08.13</t>
  </si>
  <si>
    <t>Egresos por la adquisicion de repuestos y accesorio necesarios para el funcionamiento de los bienes.</t>
  </si>
  <si>
    <t>7.3.14.06</t>
  </si>
  <si>
    <t>Herramientas (No depreciables)</t>
  </si>
  <si>
    <t>Egresos para la adquisicion de herramientas y equipos menores.</t>
  </si>
  <si>
    <t>7.3.14.07</t>
  </si>
  <si>
    <t xml:space="preserve">Equipos, Sistemas y paquetes informáticos </t>
  </si>
  <si>
    <t xml:space="preserve">Egresos para la adquisición de equipos, sistemas y paquetes informáticos.  </t>
  </si>
  <si>
    <t>7.5.01.01.01</t>
  </si>
  <si>
    <t xml:space="preserve">Agua Potable </t>
  </si>
  <si>
    <t>7.5.01.03.01</t>
  </si>
  <si>
    <t>Alcantarillado Pluvial</t>
  </si>
  <si>
    <t>7.5.01.07.01</t>
  </si>
  <si>
    <t>7.7.01.02</t>
  </si>
  <si>
    <t>Egresos por servicios públicos, impuestos prediales, peaje, rodaje, revisión y matriculación vehicular, permisos de funcionamiento, licencias y patentes, registros sanitarios y toxicológicos, sustancias estupefacientes y psicotrópicas.</t>
  </si>
  <si>
    <t>7.7.01.99</t>
  </si>
  <si>
    <t xml:space="preserve">Otros Impuestos, Tasas y Contribuciones </t>
  </si>
  <si>
    <t xml:space="preserve">Egresos no especificados en los ítems anteriores. </t>
  </si>
  <si>
    <t>7.7.02.06</t>
  </si>
  <si>
    <t>Costas Judiciales, Trámites Notariales, Legalización de Documentos y Arreglos Extrajudiciales</t>
  </si>
  <si>
    <t>03</t>
  </si>
  <si>
    <t>2.4.1</t>
  </si>
  <si>
    <t>PROYECTO "CIUDAD VICTORIA"</t>
  </si>
  <si>
    <t>04</t>
  </si>
  <si>
    <t>2.4.2</t>
  </si>
  <si>
    <t>PROYECTO "LOTE BONITO"</t>
  </si>
  <si>
    <t>05</t>
  </si>
  <si>
    <t>2.4.5</t>
  </si>
  <si>
    <t>PROYECTO "CIUDAD ALEGRIA"</t>
  </si>
  <si>
    <t>06</t>
  </si>
  <si>
    <t>2.4.6</t>
  </si>
  <si>
    <t>LOTES CON SERVICIOS "LA CASCARILLA"</t>
  </si>
  <si>
    <t>07</t>
  </si>
  <si>
    <t>2.4.7</t>
  </si>
  <si>
    <t>LOTES CON SERVICIOS "OBRAPIA"</t>
  </si>
  <si>
    <t>PLANIFICACION SEMESTRAL</t>
  </si>
  <si>
    <t>ENERO-JUNIO</t>
  </si>
  <si>
    <t>JULIO-DICIEMBRE</t>
  </si>
  <si>
    <t>Año 2024</t>
  </si>
  <si>
    <t>Año 2025</t>
  </si>
  <si>
    <t>Año 2026</t>
  </si>
  <si>
    <t>Vestuario, Lencería, Prendas de Protección Insumos y Accesorios para uniformes del personal de Protección,
Vigilancia y Seguridad.</t>
  </si>
  <si>
    <t>7.3.06.02</t>
  </si>
  <si>
    <t xml:space="preserve">Servicios de auditoria </t>
  </si>
  <si>
    <t xml:space="preserve">Combustibles </t>
  </si>
  <si>
    <t xml:space="preserve"> Lubricantes </t>
  </si>
  <si>
    <t>7.5.01.05</t>
  </si>
  <si>
    <t xml:space="preserve">Transporte y Vias </t>
  </si>
  <si>
    <t>Construcción de la estructura vial y calzada; (Mejoramiento, Estructura y Capa de Rodadura de Vías)</t>
  </si>
  <si>
    <t xml:space="preserve">Culminación de obras en casa No. F'5 que se encuentra en obra gris en el proyecto Habitacional Ciudad Victoria </t>
  </si>
  <si>
    <t>AUDITORÍA AMBIENTAL DEL PROYECTO OPERACIÓN Y CIERRE DEL PROYECTO HABITACIONAL LOTE BONITO PERIODOS SEPTIEMBRE 2020 - SEPTIEMBRE 2023 Y CIERRE DE LICENCIA AMBIENTAL PARA LOTE BONITO</t>
  </si>
  <si>
    <t>Construccion de viviendas</t>
  </si>
  <si>
    <t>PROYECTO "LOTES CON SERVICIOS LOS JARDINES DE PUNZARA"</t>
  </si>
  <si>
    <t>Construcción del sistema de agua potable del proyecto Lotes con servicios Los Jardines de Punzara"</t>
  </si>
  <si>
    <t>Auditoría Ambiental de Conjunción de los períodos diciembre 2015 - diciembre 2017; diciembre 2017 - diciembre 2019</t>
  </si>
  <si>
    <t>ASIGNACION 2025</t>
  </si>
  <si>
    <t>ASIGNACION 2025 + IVA</t>
  </si>
  <si>
    <t>PLAN OPERATIVO ANUAL AÑO 2025</t>
  </si>
  <si>
    <t>BIENES Y SERVICIOS AÑO 2025</t>
  </si>
  <si>
    <t>5.3.14.04</t>
  </si>
  <si>
    <t>Maquinaria y equipo</t>
  </si>
  <si>
    <t>Egresos para la adquisición de escaners.</t>
  </si>
  <si>
    <t>5.3.14.11</t>
  </si>
  <si>
    <t>Partes y respuestos</t>
  </si>
  <si>
    <t>5.7.01.99</t>
  </si>
  <si>
    <t>5.1.01.05</t>
  </si>
  <si>
    <t>Remuneraciones</t>
  </si>
  <si>
    <t>Egresos por remuneraciones</t>
  </si>
  <si>
    <t>5.1.02.03</t>
  </si>
  <si>
    <t>Décimo tercer sueldo</t>
  </si>
  <si>
    <t>Egresos por décimo tercer sueldo</t>
  </si>
  <si>
    <t>5.1.02.04</t>
  </si>
  <si>
    <t>Décimo cuarto sueldo</t>
  </si>
  <si>
    <t>Egresos por décimo cuarto sueldo</t>
  </si>
  <si>
    <t>5.1.06.01</t>
  </si>
  <si>
    <t>Aporte patronal</t>
  </si>
  <si>
    <t>Egresos por aporte patronal</t>
  </si>
  <si>
    <t>5.1.06.02</t>
  </si>
  <si>
    <t>Fondos de reserva</t>
  </si>
  <si>
    <t>Egresos por fondos de reserva</t>
  </si>
  <si>
    <t>5.1.07.07</t>
  </si>
  <si>
    <t>Compensación  por vacaciones no gozadas</t>
  </si>
  <si>
    <t>Egresos por fondos de ompensación  por vacaciones no gozadas</t>
  </si>
  <si>
    <t>7.1.01.05</t>
  </si>
  <si>
    <t>Remuneraciones unificadas</t>
  </si>
  <si>
    <t>7.1.01.06</t>
  </si>
  <si>
    <t>Salarios básicos</t>
  </si>
  <si>
    <t>Egresos por salarios básicos</t>
  </si>
  <si>
    <t>7.1.02.03</t>
  </si>
  <si>
    <t>7.1.02.04</t>
  </si>
  <si>
    <t>7.1.05.10.01</t>
  </si>
  <si>
    <t>Servicios personanles por contrato</t>
  </si>
  <si>
    <t>Egresos por servicios personanles por contrato</t>
  </si>
  <si>
    <t>7.1.05.12</t>
  </si>
  <si>
    <t>Subrogaciones</t>
  </si>
  <si>
    <t>Egresos por subrogaciones</t>
  </si>
  <si>
    <t>7.1.05.13</t>
  </si>
  <si>
    <t>Encargos</t>
  </si>
  <si>
    <t>Egresos por encargos</t>
  </si>
  <si>
    <t>7.1.06.01</t>
  </si>
  <si>
    <t>7.1.06.02</t>
  </si>
  <si>
    <t>7.1.07.07</t>
  </si>
  <si>
    <t>Egresos por compensación  por vacaciones no gozadas</t>
  </si>
  <si>
    <t>7.3.02.04</t>
  </si>
  <si>
    <t>7.3.02.08</t>
  </si>
  <si>
    <t>Servicios de seguridad y vigilancia</t>
  </si>
  <si>
    <t>Egresos por servicios de seguridad y vigilancia</t>
  </si>
  <si>
    <t>7.3.02.55</t>
  </si>
  <si>
    <t>7.3.04.05</t>
  </si>
  <si>
    <t>Vehículos, servicio de mantenimiento y reparación</t>
  </si>
  <si>
    <t>Egresos por servicios de mantenimiento y reparación del vehículo</t>
  </si>
  <si>
    <t xml:space="preserve">Egresos por la adquisicion de lubricantes para el mantenimiento del vehículo </t>
  </si>
  <si>
    <t>Gastos por impresión, folletos, revistas, memorias, instructivos, manuales y otros elementos oficiales, reproduccion de especies fiscales, suscripciones, fotocopiado, traducciones, enmarcaciones, serigrafias, fotografias, carnetizacion, filmación e imágenes satelitales</t>
  </si>
  <si>
    <t>7.3.06.04</t>
  </si>
  <si>
    <t>Egresos por servicios de fiscalización</t>
  </si>
  <si>
    <t>Fiscalización e inspecciones técnicas</t>
  </si>
  <si>
    <t>7.3.06.06</t>
  </si>
  <si>
    <t>Honorarios por contratos civiles de servicios</t>
  </si>
  <si>
    <t>Egresos por honorarios por contratos civiles de servicios</t>
  </si>
  <si>
    <t>7.3.08.11</t>
  </si>
  <si>
    <t>“Terminación de los sistemas de Alcantarillado Sanitario y Pluvial para el proyecto Lotes con Servicios Los Jardines de Punzara”</t>
  </si>
  <si>
    <t>7.7.02.18</t>
  </si>
  <si>
    <t>Intereses por mora patronal IESS</t>
  </si>
  <si>
    <t>Egresos por pago de intereses por mora patronal IESS</t>
  </si>
  <si>
    <t>9.6.02.04.01</t>
  </si>
  <si>
    <t>Devoluciones - desistimientos</t>
  </si>
  <si>
    <t>Egresos por devoluciones y desistimientos</t>
  </si>
  <si>
    <t>7.8.01.04</t>
  </si>
  <si>
    <t>Transferencias o donaciones de inversión destinadas a los gobiernos autónomos</t>
  </si>
  <si>
    <t>Cumplimiento de sentencia</t>
  </si>
  <si>
    <t>Egresos por devoluciones - desistimientos</t>
  </si>
  <si>
    <t>AUDITORÍA AMBIENTAL DE CONJUNCIÓN PROYECTO LOTES CON SERVICIOS OBRAPÍA DE LOS PERIODOS ENERO 2018 - ENERO 2019 y ENERO 2019 - ENERO 2022 
AUDITORÍA AMBIENTAL DE CONJUNCIÓN PROYECTO LOTES CON SERVICIOS OBRAPÍA DEL PERIODO ENERO 2022 - ENERO 2025 Y CIERRE DE LICENCIA AMBIENTAL.</t>
  </si>
  <si>
    <t>5.3.06.06</t>
  </si>
  <si>
    <t>5.3.08.07</t>
  </si>
  <si>
    <t>Materiales de impresión, fotografía y reproducción</t>
  </si>
  <si>
    <t>Egresos para materiales de impresión, fotografía y reproducción</t>
  </si>
  <si>
    <t>Adquisición de repuestos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</si>
</sst>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8" borderId="7" xfId="4" applyNumberFormat="1" applyFont="1" applyFill="1" applyBorder="1" applyAlignment="1">
      <alignment horizontal="center" vertical="justify"/>
    </xf>
    <xf numFmtId="165" fontId="4" fillId="9" borderId="7" xfId="4" applyFont="1" applyFill="1" applyBorder="1" applyAlignment="1">
      <alignment horizontal="center" vertical="justify"/>
    </xf>
    <xf numFmtId="2" fontId="4" fillId="10" borderId="7" xfId="0" applyNumberFormat="1" applyFont="1" applyFill="1" applyBorder="1" applyAlignment="1">
      <alignment horizontal="center" vertical="justify"/>
    </xf>
    <xf numFmtId="49" fontId="6" fillId="11" borderId="7" xfId="2" applyNumberFormat="1" applyFont="1" applyFill="1" applyBorder="1" applyAlignment="1">
      <alignment horizontal="center" vertical="center"/>
    </xf>
    <xf numFmtId="0" fontId="6" fillId="11" borderId="7" xfId="1" applyFont="1" applyFill="1" applyBorder="1" applyAlignment="1">
      <alignment horizontal="left" vertical="center" wrapText="1"/>
    </xf>
    <xf numFmtId="49" fontId="7" fillId="11" borderId="7" xfId="2" applyNumberFormat="1" applyFont="1" applyFill="1" applyBorder="1" applyAlignment="1">
      <alignment vertical="center" wrapText="1"/>
    </xf>
    <xf numFmtId="49" fontId="7" fillId="11" borderId="7" xfId="2" applyNumberFormat="1" applyFont="1" applyFill="1" applyBorder="1" applyAlignment="1">
      <alignment horizontal="justify" vertical="center" wrapText="1"/>
    </xf>
    <xf numFmtId="2" fontId="6" fillId="11" borderId="7" xfId="2" applyNumberFormat="1" applyFont="1" applyFill="1" applyBorder="1" applyAlignment="1">
      <alignment horizontal="justify" vertical="center"/>
    </xf>
    <xf numFmtId="2" fontId="6" fillId="11" borderId="7" xfId="2" applyNumberFormat="1" applyFont="1" applyFill="1" applyBorder="1" applyAlignment="1">
      <alignment horizontal="left" vertical="center" wrapText="1"/>
    </xf>
    <xf numFmtId="2" fontId="6" fillId="12" borderId="7" xfId="2" applyNumberFormat="1" applyFont="1" applyFill="1" applyBorder="1" applyAlignment="1">
      <alignment horizontal="justify" vertical="center"/>
    </xf>
    <xf numFmtId="4" fontId="8" fillId="13" borderId="7" xfId="0" applyNumberFormat="1" applyFont="1" applyFill="1" applyBorder="1" applyAlignment="1">
      <alignment horizontal="right" vertical="center"/>
    </xf>
    <xf numFmtId="165" fontId="8" fillId="13" borderId="7" xfId="4" applyFont="1" applyFill="1" applyBorder="1" applyAlignment="1">
      <alignment horizontal="right" vertical="center"/>
    </xf>
    <xf numFmtId="165" fontId="8" fillId="14" borderId="7" xfId="4" applyFont="1" applyFill="1" applyBorder="1" applyAlignment="1">
      <alignment horizontal="right" vertical="center"/>
    </xf>
    <xf numFmtId="165" fontId="8" fillId="15" borderId="7" xfId="4" applyFont="1" applyFill="1" applyBorder="1" applyAlignment="1">
      <alignment horizontal="right" vertical="center"/>
    </xf>
    <xf numFmtId="0" fontId="8" fillId="16" borderId="7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justify" vertical="justify"/>
    </xf>
    <xf numFmtId="0" fontId="8" fillId="0" borderId="0" xfId="0" applyFont="1" applyAlignment="1">
      <alignment vertical="center"/>
    </xf>
    <xf numFmtId="0" fontId="10" fillId="0" borderId="0" xfId="5" applyFont="1"/>
    <xf numFmtId="4" fontId="0" fillId="0" borderId="0" xfId="0" applyNumberFormat="1"/>
    <xf numFmtId="2" fontId="6" fillId="12" borderId="7" xfId="2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4" fontId="4" fillId="8" borderId="4" xfId="0" applyNumberFormat="1" applyFont="1" applyFill="1" applyBorder="1" applyAlignment="1">
      <alignment horizontal="center" vertical="justify"/>
    </xf>
    <xf numFmtId="4" fontId="4" fillId="8" borderId="5" xfId="0" applyNumberFormat="1" applyFont="1" applyFill="1" applyBorder="1" applyAlignment="1">
      <alignment horizontal="center" vertical="justify"/>
    </xf>
    <xf numFmtId="4" fontId="4" fillId="8" borderId="2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2" fontId="4" fillId="9" borderId="3" xfId="0" applyNumberFormat="1" applyFont="1" applyFill="1" applyBorder="1" applyAlignment="1">
      <alignment horizontal="center" vertical="justify"/>
    </xf>
    <xf numFmtId="2" fontId="4" fillId="9" borderId="4" xfId="0" applyNumberFormat="1" applyFont="1" applyFill="1" applyBorder="1" applyAlignment="1">
      <alignment horizontal="center" vertical="justify"/>
    </xf>
    <xf numFmtId="2" fontId="4" fillId="9" borderId="5" xfId="0" applyNumberFormat="1" applyFont="1" applyFill="1" applyBorder="1" applyAlignment="1">
      <alignment horizontal="center" vertical="justify"/>
    </xf>
    <xf numFmtId="2" fontId="4" fillId="9" borderId="2" xfId="0" applyNumberFormat="1" applyFont="1" applyFill="1" applyBorder="1" applyAlignment="1">
      <alignment horizontal="center" vertical="justify"/>
    </xf>
    <xf numFmtId="2" fontId="4" fillId="9" borderId="6" xfId="0" applyNumberFormat="1" applyFont="1" applyFill="1" applyBorder="1" applyAlignment="1">
      <alignment horizontal="center" vertical="justify"/>
    </xf>
    <xf numFmtId="2" fontId="4" fillId="10" borderId="3" xfId="0" applyNumberFormat="1" applyFont="1" applyFill="1" applyBorder="1" applyAlignment="1">
      <alignment horizontal="center" vertical="justify"/>
    </xf>
    <xf numFmtId="2" fontId="4" fillId="10" borderId="5" xfId="0" applyNumberFormat="1" applyFont="1" applyFill="1" applyBorder="1" applyAlignment="1">
      <alignment horizontal="center" vertical="justify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49" fontId="4" fillId="7" borderId="2" xfId="3" applyNumberFormat="1" applyFont="1" applyFill="1" applyBorder="1" applyAlignment="1">
      <alignment horizontal="center" vertical="center"/>
    </xf>
    <xf numFmtId="49" fontId="4" fillId="7" borderId="6" xfId="3" applyNumberFormat="1" applyFont="1" applyFill="1" applyBorder="1" applyAlignment="1">
      <alignment horizontal="center" vertical="center"/>
    </xf>
    <xf numFmtId="49" fontId="4" fillId="5" borderId="2" xfId="3" applyNumberFormat="1" applyFont="1" applyFill="1" applyBorder="1" applyAlignment="1">
      <alignment horizontal="center" vertical="center"/>
    </xf>
    <xf numFmtId="49" fontId="4" fillId="5" borderId="6" xfId="3" applyNumberFormat="1" applyFont="1" applyFill="1" applyBorder="1" applyAlignment="1">
      <alignment horizontal="center" vertical="center"/>
    </xf>
    <xf numFmtId="49" fontId="4" fillId="6" borderId="2" xfId="3" applyNumberFormat="1" applyFont="1" applyFill="1" applyBorder="1" applyAlignment="1">
      <alignment horizontal="center" vertical="center"/>
    </xf>
    <xf numFmtId="49" fontId="4" fillId="6" borderId="6" xfId="3" applyNumberFormat="1" applyFont="1" applyFill="1" applyBorder="1" applyAlignment="1">
      <alignment horizontal="center" vertical="center"/>
    </xf>
    <xf numFmtId="49" fontId="5" fillId="6" borderId="2" xfId="3" applyNumberFormat="1" applyFont="1" applyFill="1" applyBorder="1" applyAlignment="1">
      <alignment horizontal="center" vertical="center" wrapText="1"/>
    </xf>
    <xf numFmtId="49" fontId="5" fillId="6" borderId="6" xfId="3" applyNumberFormat="1" applyFont="1" applyFill="1" applyBorder="1" applyAlignment="1">
      <alignment horizontal="center" vertical="center" wrapText="1"/>
    </xf>
  </cellXfs>
  <cellStyles count="7">
    <cellStyle name="Énfasis1" xfId="2" builtinId="29"/>
    <cellStyle name="Énfasis6" xfId="3" builtinId="49"/>
    <cellStyle name="Millares 2" xfId="4"/>
    <cellStyle name="Moneda 2" xfId="6"/>
    <cellStyle name="Normal" xfId="0" builtinId="0"/>
    <cellStyle name="Normal 2" xfId="5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734786</xdr:colOff>
      <xdr:row>0</xdr:row>
      <xdr:rowOff>0</xdr:rowOff>
    </xdr:from>
    <xdr:to>
      <xdr:col>21</xdr:col>
      <xdr:colOff>1632858</xdr:colOff>
      <xdr:row>2</xdr:row>
      <xdr:rowOff>230928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ADAE17D-3B36-4A2E-8EFB-1E58500C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0" y="0"/>
          <a:ext cx="898072" cy="7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0</xdr:row>
      <xdr:rowOff>0</xdr:rowOff>
    </xdr:from>
    <xdr:to>
      <xdr:col>1</xdr:col>
      <xdr:colOff>462643</xdr:colOff>
      <xdr:row>2</xdr:row>
      <xdr:rowOff>211628</xdr:rowOff>
    </xdr:to>
    <xdr:pic>
      <xdr:nvPicPr>
        <xdr:cNvPr id="2" name="Imagen 1" descr="Resultado de imagen para logo municipio de loja">
          <a:extLst>
            <a:ext uri="{FF2B5EF4-FFF2-40B4-BE49-F238E27FC236}">
              <a16:creationId xmlns:a16="http://schemas.microsoft.com/office/drawing/2014/main" id="{56E69FD6-47F2-4137-A566-2E08732D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0"/>
          <a:ext cx="775607" cy="72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tabSelected="1" view="pageBreakPreview" zoomScale="60" zoomScaleNormal="70" workbookViewId="0">
      <pane ySplit="5" topLeftCell="A74" activePane="bottomLeft" state="frozen"/>
      <selection activeCell="F1" sqref="F1"/>
      <selection pane="bottomLeft" activeCell="I86" sqref="I86"/>
    </sheetView>
  </sheetViews>
  <sheetFormatPr baseColWidth="10" defaultColWidth="11.42578125" defaultRowHeight="15" x14ac:dyDescent="0.25"/>
  <cols>
    <col min="1" max="1" width="8.28515625" customWidth="1"/>
    <col min="2" max="2" width="11.28515625" customWidth="1"/>
    <col min="3" max="3" width="24.85546875" bestFit="1" customWidth="1"/>
    <col min="4" max="4" width="15.7109375" bestFit="1" customWidth="1"/>
    <col min="5" max="5" width="24.140625" style="1" bestFit="1" customWidth="1"/>
    <col min="7" max="7" width="24.140625" style="1" bestFit="1" customWidth="1"/>
    <col min="8" max="8" width="12" customWidth="1"/>
    <col min="9" max="9" width="25.140625" style="1" customWidth="1"/>
    <col min="10" max="10" width="12.85546875" customWidth="1"/>
    <col min="11" max="11" width="20.5703125" customWidth="1"/>
    <col min="12" max="12" width="25.5703125" bestFit="1" customWidth="1"/>
    <col min="13" max="13" width="13.7109375" customWidth="1"/>
    <col min="14" max="14" width="14" bestFit="1" customWidth="1"/>
    <col min="15" max="15" width="19.42578125" customWidth="1"/>
    <col min="16" max="16" width="16.42578125" customWidth="1"/>
    <col min="17" max="17" width="17.140625" hidden="1" customWidth="1"/>
    <col min="18" max="18" width="16.85546875" hidden="1" customWidth="1"/>
    <col min="19" max="19" width="16.140625" hidden="1" customWidth="1"/>
    <col min="20" max="20" width="17.140625" hidden="1" customWidth="1"/>
    <col min="22" max="22" width="33.28515625" customWidth="1"/>
  </cols>
  <sheetData>
    <row r="1" spans="1:22" ht="20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20.25" customHeight="1" x14ac:dyDescent="0.25">
      <c r="A2" s="23" t="s">
        <v>142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19.5" customHeight="1" x14ac:dyDescent="0.25">
      <c r="A3" s="24" t="s">
        <v>143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2" customFormat="1" ht="25.5" customHeight="1" x14ac:dyDescent="0.25">
      <c r="A4" s="40" t="s">
        <v>1</v>
      </c>
      <c r="B4" s="42" t="s">
        <v>2</v>
      </c>
      <c r="C4" s="42" t="s">
        <v>3</v>
      </c>
      <c r="D4" s="42" t="s">
        <v>4</v>
      </c>
      <c r="E4" s="44" t="s">
        <v>5</v>
      </c>
      <c r="F4" s="42" t="s">
        <v>6</v>
      </c>
      <c r="G4" s="44" t="s">
        <v>7</v>
      </c>
      <c r="H4" s="42" t="s">
        <v>8</v>
      </c>
      <c r="I4" s="44" t="s">
        <v>9</v>
      </c>
      <c r="J4" s="42" t="s">
        <v>10</v>
      </c>
      <c r="K4" s="42" t="s">
        <v>11</v>
      </c>
      <c r="L4" s="38" t="s">
        <v>12</v>
      </c>
      <c r="M4" s="25" t="s">
        <v>120</v>
      </c>
      <c r="N4" s="26"/>
      <c r="O4" s="27" t="s">
        <v>140</v>
      </c>
      <c r="P4" s="36" t="s">
        <v>141</v>
      </c>
      <c r="Q4" s="29" t="s">
        <v>13</v>
      </c>
      <c r="R4" s="30"/>
      <c r="S4" s="31"/>
      <c r="T4" s="32" t="s">
        <v>14</v>
      </c>
      <c r="U4" s="34" t="s">
        <v>15</v>
      </c>
      <c r="V4" s="35"/>
    </row>
    <row r="5" spans="1:22" s="2" customFormat="1" ht="25.5" x14ac:dyDescent="0.25">
      <c r="A5" s="41"/>
      <c r="B5" s="43"/>
      <c r="C5" s="43"/>
      <c r="D5" s="43"/>
      <c r="E5" s="45"/>
      <c r="F5" s="43"/>
      <c r="G5" s="45"/>
      <c r="H5" s="43"/>
      <c r="I5" s="45"/>
      <c r="J5" s="43"/>
      <c r="K5" s="43"/>
      <c r="L5" s="39"/>
      <c r="M5" s="3" t="s">
        <v>121</v>
      </c>
      <c r="N5" s="3" t="s">
        <v>122</v>
      </c>
      <c r="O5" s="28"/>
      <c r="P5" s="37"/>
      <c r="Q5" s="4" t="s">
        <v>123</v>
      </c>
      <c r="R5" s="4" t="s">
        <v>124</v>
      </c>
      <c r="S5" s="4" t="s">
        <v>125</v>
      </c>
      <c r="T5" s="33"/>
      <c r="U5" s="5" t="s">
        <v>16</v>
      </c>
      <c r="V5" s="5" t="s">
        <v>17</v>
      </c>
    </row>
    <row r="6" spans="1:22" s="19" customFormat="1" ht="71.25" x14ac:dyDescent="0.25">
      <c r="A6" s="6"/>
      <c r="B6" s="6" t="s">
        <v>18</v>
      </c>
      <c r="C6" s="7" t="s">
        <v>19</v>
      </c>
      <c r="D6" s="6" t="s">
        <v>20</v>
      </c>
      <c r="E6" s="8" t="s">
        <v>21</v>
      </c>
      <c r="F6" s="6" t="s">
        <v>20</v>
      </c>
      <c r="G6" s="8" t="s">
        <v>22</v>
      </c>
      <c r="H6" s="6" t="s">
        <v>20</v>
      </c>
      <c r="I6" s="9" t="s">
        <v>22</v>
      </c>
      <c r="J6" s="10" t="s">
        <v>150</v>
      </c>
      <c r="K6" s="11" t="s">
        <v>151</v>
      </c>
      <c r="L6" s="12" t="s">
        <v>152</v>
      </c>
      <c r="M6" s="13">
        <v>9300</v>
      </c>
      <c r="N6" s="13">
        <v>9300</v>
      </c>
      <c r="O6" s="14">
        <f t="shared" ref="O6:O12" si="0">+N6+M6</f>
        <v>18600</v>
      </c>
      <c r="P6" s="15">
        <v>0</v>
      </c>
      <c r="Q6" s="16">
        <f t="shared" ref="Q6:Q14" si="1">O6*1.0219618483451</f>
        <v>19008.49037921886</v>
      </c>
      <c r="R6" s="16">
        <f t="shared" ref="R6:R14" si="2">Q6*1.02187567977601</f>
        <v>19424.314027780019</v>
      </c>
      <c r="S6" s="16">
        <f t="shared" ref="S6:S14" si="3">R6*1.02191872171653</f>
        <v>19850.070161489421</v>
      </c>
      <c r="T6" s="16">
        <f t="shared" ref="T6:T14" si="4">SUM(O6:S6)</f>
        <v>76882.874568488303</v>
      </c>
      <c r="U6" s="17">
        <v>1010103</v>
      </c>
      <c r="V6" s="18" t="s">
        <v>26</v>
      </c>
    </row>
    <row r="7" spans="1:22" s="19" customFormat="1" ht="71.25" x14ac:dyDescent="0.25">
      <c r="A7" s="6"/>
      <c r="B7" s="6" t="s">
        <v>18</v>
      </c>
      <c r="C7" s="7" t="s">
        <v>19</v>
      </c>
      <c r="D7" s="6" t="s">
        <v>20</v>
      </c>
      <c r="E7" s="8" t="s">
        <v>21</v>
      </c>
      <c r="F7" s="6" t="s">
        <v>20</v>
      </c>
      <c r="G7" s="8" t="s">
        <v>22</v>
      </c>
      <c r="H7" s="6" t="s">
        <v>20</v>
      </c>
      <c r="I7" s="9" t="s">
        <v>22</v>
      </c>
      <c r="J7" s="10" t="s">
        <v>153</v>
      </c>
      <c r="K7" s="11" t="s">
        <v>154</v>
      </c>
      <c r="L7" s="12" t="s">
        <v>155</v>
      </c>
      <c r="M7" s="13">
        <v>839.54</v>
      </c>
      <c r="N7" s="13">
        <v>839.54</v>
      </c>
      <c r="O7" s="14">
        <f t="shared" si="0"/>
        <v>1679.08</v>
      </c>
      <c r="P7" s="15">
        <v>0</v>
      </c>
      <c r="Q7" s="16">
        <f t="shared" si="1"/>
        <v>1715.9557003192906</v>
      </c>
      <c r="R7" s="16">
        <f t="shared" si="2"/>
        <v>1753.4933977292944</v>
      </c>
      <c r="S7" s="16">
        <f t="shared" si="3"/>
        <v>1791.9277315458955</v>
      </c>
      <c r="T7" s="16">
        <f t="shared" si="4"/>
        <v>6940.45682959448</v>
      </c>
      <c r="U7" s="17">
        <v>1010103</v>
      </c>
      <c r="V7" s="18" t="s">
        <v>26</v>
      </c>
    </row>
    <row r="8" spans="1:22" s="19" customFormat="1" ht="71.25" x14ac:dyDescent="0.25">
      <c r="A8" s="6"/>
      <c r="B8" s="6" t="s">
        <v>18</v>
      </c>
      <c r="C8" s="7" t="s">
        <v>19</v>
      </c>
      <c r="D8" s="6" t="s">
        <v>20</v>
      </c>
      <c r="E8" s="8" t="s">
        <v>21</v>
      </c>
      <c r="F8" s="6" t="s">
        <v>20</v>
      </c>
      <c r="G8" s="8" t="s">
        <v>22</v>
      </c>
      <c r="H8" s="6" t="s">
        <v>20</v>
      </c>
      <c r="I8" s="9" t="s">
        <v>22</v>
      </c>
      <c r="J8" s="10" t="s">
        <v>156</v>
      </c>
      <c r="K8" s="11" t="s">
        <v>157</v>
      </c>
      <c r="L8" s="12" t="s">
        <v>158</v>
      </c>
      <c r="M8" s="13">
        <v>514.54</v>
      </c>
      <c r="N8" s="13">
        <v>514.54</v>
      </c>
      <c r="O8" s="14">
        <f t="shared" si="0"/>
        <v>1029.08</v>
      </c>
      <c r="P8" s="15">
        <v>0</v>
      </c>
      <c r="Q8" s="16">
        <f t="shared" si="1"/>
        <v>1051.6804988949755</v>
      </c>
      <c r="R8" s="16">
        <f t="shared" si="2"/>
        <v>1074.6867247154764</v>
      </c>
      <c r="S8" s="16">
        <f t="shared" si="3"/>
        <v>1098.2424839669641</v>
      </c>
      <c r="T8" s="16">
        <f t="shared" si="4"/>
        <v>4253.6897075774159</v>
      </c>
      <c r="U8" s="17">
        <v>1010103</v>
      </c>
      <c r="V8" s="18" t="s">
        <v>26</v>
      </c>
    </row>
    <row r="9" spans="1:22" s="19" customFormat="1" ht="71.25" x14ac:dyDescent="0.25">
      <c r="A9" s="6"/>
      <c r="B9" s="6" t="s">
        <v>18</v>
      </c>
      <c r="C9" s="7" t="s">
        <v>19</v>
      </c>
      <c r="D9" s="6" t="s">
        <v>20</v>
      </c>
      <c r="E9" s="8" t="s">
        <v>21</v>
      </c>
      <c r="F9" s="6" t="s">
        <v>20</v>
      </c>
      <c r="G9" s="8" t="s">
        <v>22</v>
      </c>
      <c r="H9" s="6" t="s">
        <v>20</v>
      </c>
      <c r="I9" s="9" t="s">
        <v>22</v>
      </c>
      <c r="J9" s="10" t="s">
        <v>159</v>
      </c>
      <c r="K9" s="11" t="s">
        <v>160</v>
      </c>
      <c r="L9" s="12" t="s">
        <v>161</v>
      </c>
      <c r="M9" s="13">
        <v>1173.7049999999999</v>
      </c>
      <c r="N9" s="13">
        <v>1173.7049999999999</v>
      </c>
      <c r="O9" s="14">
        <f t="shared" si="0"/>
        <v>2347.41</v>
      </c>
      <c r="P9" s="15">
        <v>0</v>
      </c>
      <c r="Q9" s="16">
        <f t="shared" si="1"/>
        <v>2398.963462423771</v>
      </c>
      <c r="R9" s="16">
        <f t="shared" si="2"/>
        <v>2451.4424189221018</v>
      </c>
      <c r="S9" s="16">
        <f t="shared" si="3"/>
        <v>2505.1749031065524</v>
      </c>
      <c r="T9" s="16">
        <f t="shared" si="4"/>
        <v>9702.9907844524259</v>
      </c>
      <c r="U9" s="17">
        <v>1010103</v>
      </c>
      <c r="V9" s="18" t="s">
        <v>26</v>
      </c>
    </row>
    <row r="10" spans="1:22" s="19" customFormat="1" ht="71.25" x14ac:dyDescent="0.25">
      <c r="A10" s="6"/>
      <c r="B10" s="6" t="s">
        <v>18</v>
      </c>
      <c r="C10" s="7" t="s">
        <v>19</v>
      </c>
      <c r="D10" s="6" t="s">
        <v>20</v>
      </c>
      <c r="E10" s="8" t="s">
        <v>21</v>
      </c>
      <c r="F10" s="6" t="s">
        <v>20</v>
      </c>
      <c r="G10" s="8" t="s">
        <v>22</v>
      </c>
      <c r="H10" s="6" t="s">
        <v>20</v>
      </c>
      <c r="I10" s="9" t="s">
        <v>22</v>
      </c>
      <c r="J10" s="10" t="s">
        <v>162</v>
      </c>
      <c r="K10" s="11" t="s">
        <v>163</v>
      </c>
      <c r="L10" s="12" t="s">
        <v>164</v>
      </c>
      <c r="M10" s="13">
        <v>839.28</v>
      </c>
      <c r="N10" s="13">
        <v>839.28</v>
      </c>
      <c r="O10" s="14">
        <f t="shared" si="0"/>
        <v>1678.56</v>
      </c>
      <c r="P10" s="15">
        <v>0</v>
      </c>
      <c r="Q10" s="16">
        <f t="shared" si="1"/>
        <v>1715.4242801581511</v>
      </c>
      <c r="R10" s="16">
        <f t="shared" si="2"/>
        <v>1752.9503523908834</v>
      </c>
      <c r="S10" s="16">
        <f t="shared" si="3"/>
        <v>1791.3727833478324</v>
      </c>
      <c r="T10" s="16">
        <f t="shared" si="4"/>
        <v>6938.3074158968666</v>
      </c>
      <c r="U10" s="17">
        <v>1010103</v>
      </c>
      <c r="V10" s="18" t="s">
        <v>26</v>
      </c>
    </row>
    <row r="11" spans="1:22" s="19" customFormat="1" ht="71.25" x14ac:dyDescent="0.25">
      <c r="A11" s="6"/>
      <c r="B11" s="6" t="s">
        <v>18</v>
      </c>
      <c r="C11" s="7" t="s">
        <v>19</v>
      </c>
      <c r="D11" s="6" t="s">
        <v>20</v>
      </c>
      <c r="E11" s="8" t="s">
        <v>21</v>
      </c>
      <c r="F11" s="6" t="s">
        <v>20</v>
      </c>
      <c r="G11" s="8" t="s">
        <v>22</v>
      </c>
      <c r="H11" s="6" t="s">
        <v>20</v>
      </c>
      <c r="I11" s="9" t="s">
        <v>22</v>
      </c>
      <c r="J11" s="10" t="s">
        <v>165</v>
      </c>
      <c r="K11" s="11" t="s">
        <v>166</v>
      </c>
      <c r="L11" s="12" t="s">
        <v>167</v>
      </c>
      <c r="M11" s="13">
        <v>332.94</v>
      </c>
      <c r="N11" s="13">
        <v>332.93</v>
      </c>
      <c r="O11" s="14">
        <f t="shared" si="0"/>
        <v>665.87</v>
      </c>
      <c r="P11" s="15">
        <v>0</v>
      </c>
      <c r="Q11" s="16">
        <f t="shared" si="1"/>
        <v>680.49373595755173</v>
      </c>
      <c r="R11" s="16">
        <f t="shared" si="2"/>
        <v>695.37999901493981</v>
      </c>
      <c r="S11" s="16">
        <f t="shared" si="3"/>
        <v>710.62183970058913</v>
      </c>
      <c r="T11" s="16">
        <f t="shared" si="4"/>
        <v>2752.365574673081</v>
      </c>
      <c r="U11" s="17">
        <v>1010103</v>
      </c>
      <c r="V11" s="18" t="s">
        <v>26</v>
      </c>
    </row>
    <row r="12" spans="1:22" s="19" customFormat="1" ht="71.25" x14ac:dyDescent="0.25">
      <c r="A12" s="6"/>
      <c r="B12" s="6" t="s">
        <v>18</v>
      </c>
      <c r="C12" s="7" t="s">
        <v>19</v>
      </c>
      <c r="D12" s="6" t="s">
        <v>20</v>
      </c>
      <c r="E12" s="8" t="s">
        <v>21</v>
      </c>
      <c r="F12" s="6" t="s">
        <v>20</v>
      </c>
      <c r="G12" s="8" t="s">
        <v>22</v>
      </c>
      <c r="H12" s="6" t="s">
        <v>20</v>
      </c>
      <c r="I12" s="9" t="s">
        <v>22</v>
      </c>
      <c r="J12" s="10" t="s">
        <v>23</v>
      </c>
      <c r="K12" s="11" t="s">
        <v>24</v>
      </c>
      <c r="L12" s="12" t="s">
        <v>25</v>
      </c>
      <c r="M12" s="13">
        <v>500</v>
      </c>
      <c r="N12" s="13">
        <v>500</v>
      </c>
      <c r="O12" s="14">
        <f t="shared" si="0"/>
        <v>1000</v>
      </c>
      <c r="P12" s="15">
        <v>0</v>
      </c>
      <c r="Q12" s="16">
        <f t="shared" si="1"/>
        <v>1021.9618483451001</v>
      </c>
      <c r="R12" s="16">
        <f t="shared" si="2"/>
        <v>1044.3179584827967</v>
      </c>
      <c r="S12" s="16">
        <f t="shared" si="3"/>
        <v>1067.2080731983558</v>
      </c>
      <c r="T12" s="16">
        <f t="shared" si="4"/>
        <v>4133.4878800262522</v>
      </c>
      <c r="U12" s="17">
        <v>1010103</v>
      </c>
      <c r="V12" s="18" t="s">
        <v>26</v>
      </c>
    </row>
    <row r="13" spans="1:22" s="19" customFormat="1" ht="99.75" x14ac:dyDescent="0.25">
      <c r="A13" s="6"/>
      <c r="B13" s="6" t="s">
        <v>18</v>
      </c>
      <c r="C13" s="7" t="s">
        <v>19</v>
      </c>
      <c r="D13" s="6" t="s">
        <v>20</v>
      </c>
      <c r="E13" s="8" t="s">
        <v>21</v>
      </c>
      <c r="F13" s="6" t="s">
        <v>20</v>
      </c>
      <c r="G13" s="8" t="s">
        <v>22</v>
      </c>
      <c r="H13" s="6" t="s">
        <v>20</v>
      </c>
      <c r="I13" s="9" t="s">
        <v>22</v>
      </c>
      <c r="J13" s="10" t="s">
        <v>27</v>
      </c>
      <c r="K13" s="11" t="s">
        <v>28</v>
      </c>
      <c r="L13" s="12" t="s">
        <v>29</v>
      </c>
      <c r="M13" s="13">
        <v>1250</v>
      </c>
      <c r="N13" s="13">
        <v>1250</v>
      </c>
      <c r="O13" s="14">
        <f t="shared" ref="O13:O71" si="5">+N13+M13</f>
        <v>2500</v>
      </c>
      <c r="P13" s="15">
        <f t="shared" ref="P13:P66" si="6">O13*12/100+O13</f>
        <v>2800</v>
      </c>
      <c r="Q13" s="16">
        <f t="shared" si="1"/>
        <v>2554.9046208627501</v>
      </c>
      <c r="R13" s="16">
        <f t="shared" si="2"/>
        <v>2610.7948962069918</v>
      </c>
      <c r="S13" s="16">
        <f t="shared" si="3"/>
        <v>2668.0201829958896</v>
      </c>
      <c r="T13" s="16">
        <f t="shared" si="4"/>
        <v>13133.719700065631</v>
      </c>
      <c r="U13" s="17">
        <v>1010103</v>
      </c>
      <c r="V13" s="18" t="s">
        <v>26</v>
      </c>
    </row>
    <row r="14" spans="1:22" s="19" customFormat="1" ht="71.25" x14ac:dyDescent="0.25">
      <c r="A14" s="6"/>
      <c r="B14" s="6" t="s">
        <v>18</v>
      </c>
      <c r="C14" s="7" t="s">
        <v>19</v>
      </c>
      <c r="D14" s="6" t="s">
        <v>20</v>
      </c>
      <c r="E14" s="8" t="s">
        <v>21</v>
      </c>
      <c r="F14" s="6" t="s">
        <v>20</v>
      </c>
      <c r="G14" s="8" t="s">
        <v>22</v>
      </c>
      <c r="H14" s="6" t="s">
        <v>20</v>
      </c>
      <c r="I14" s="9" t="s">
        <v>22</v>
      </c>
      <c r="J14" s="10" t="s">
        <v>30</v>
      </c>
      <c r="K14" s="11" t="s">
        <v>31</v>
      </c>
      <c r="L14" s="12" t="s">
        <v>32</v>
      </c>
      <c r="M14" s="13">
        <v>500</v>
      </c>
      <c r="N14" s="13">
        <v>500</v>
      </c>
      <c r="O14" s="14">
        <f t="shared" si="5"/>
        <v>1000</v>
      </c>
      <c r="P14" s="15">
        <f t="shared" si="6"/>
        <v>1120</v>
      </c>
      <c r="Q14" s="16">
        <f t="shared" si="1"/>
        <v>1021.9618483451001</v>
      </c>
      <c r="R14" s="16">
        <f t="shared" si="2"/>
        <v>1044.3179584827967</v>
      </c>
      <c r="S14" s="16">
        <f t="shared" si="3"/>
        <v>1067.2080731983558</v>
      </c>
      <c r="T14" s="16">
        <f t="shared" si="4"/>
        <v>5253.4878800262532</v>
      </c>
      <c r="U14" s="17">
        <v>1010103</v>
      </c>
      <c r="V14" s="18" t="s">
        <v>26</v>
      </c>
    </row>
    <row r="15" spans="1:22" s="19" customFormat="1" ht="71.25" x14ac:dyDescent="0.25">
      <c r="A15" s="6"/>
      <c r="B15" s="6" t="s">
        <v>18</v>
      </c>
      <c r="C15" s="7" t="s">
        <v>19</v>
      </c>
      <c r="D15" s="6" t="s">
        <v>20</v>
      </c>
      <c r="E15" s="8" t="s">
        <v>21</v>
      </c>
      <c r="F15" s="6" t="s">
        <v>20</v>
      </c>
      <c r="G15" s="8" t="s">
        <v>22</v>
      </c>
      <c r="H15" s="6" t="s">
        <v>20</v>
      </c>
      <c r="I15" s="9" t="s">
        <v>22</v>
      </c>
      <c r="J15" s="10" t="s">
        <v>217</v>
      </c>
      <c r="K15" s="11" t="s">
        <v>202</v>
      </c>
      <c r="L15" s="12" t="s">
        <v>203</v>
      </c>
      <c r="M15" s="13">
        <v>750</v>
      </c>
      <c r="N15" s="13">
        <v>750</v>
      </c>
      <c r="O15" s="14">
        <f t="shared" ref="O15:O16" si="7">+N15+M15</f>
        <v>1500</v>
      </c>
      <c r="P15" s="15">
        <f t="shared" ref="P15" si="8">O15*12/100+O15</f>
        <v>1680</v>
      </c>
      <c r="Q15" s="16">
        <f t="shared" ref="Q15" si="9">O15*1.0219618483451</f>
        <v>1532.9427725176502</v>
      </c>
      <c r="R15" s="16">
        <f t="shared" ref="R15" si="10">Q15*1.02187567977601</f>
        <v>1566.4769377241953</v>
      </c>
      <c r="S15" s="16">
        <f t="shared" ref="S15" si="11">R15*1.02191872171653</f>
        <v>1600.812109797534</v>
      </c>
      <c r="T15" s="16">
        <f t="shared" ref="T15" si="12">SUM(O15:S15)</f>
        <v>7880.2318200393802</v>
      </c>
      <c r="U15" s="17">
        <v>1010103</v>
      </c>
      <c r="V15" s="18" t="s">
        <v>26</v>
      </c>
    </row>
    <row r="16" spans="1:22" s="19" customFormat="1" ht="71.25" x14ac:dyDescent="0.25">
      <c r="A16" s="6"/>
      <c r="B16" s="6" t="s">
        <v>18</v>
      </c>
      <c r="C16" s="7" t="s">
        <v>19</v>
      </c>
      <c r="D16" s="6" t="s">
        <v>20</v>
      </c>
      <c r="E16" s="8" t="s">
        <v>21</v>
      </c>
      <c r="F16" s="6" t="s">
        <v>20</v>
      </c>
      <c r="G16" s="8" t="s">
        <v>22</v>
      </c>
      <c r="H16" s="6" t="s">
        <v>20</v>
      </c>
      <c r="I16" s="9" t="s">
        <v>22</v>
      </c>
      <c r="J16" s="10" t="s">
        <v>38</v>
      </c>
      <c r="K16" s="11" t="s">
        <v>39</v>
      </c>
      <c r="L16" s="12" t="s">
        <v>40</v>
      </c>
      <c r="M16" s="13">
        <v>5000</v>
      </c>
      <c r="N16" s="13">
        <v>5000</v>
      </c>
      <c r="O16" s="14">
        <f t="shared" si="7"/>
        <v>10000</v>
      </c>
      <c r="P16" s="15">
        <f t="shared" si="6"/>
        <v>11200</v>
      </c>
      <c r="Q16" s="16">
        <f t="shared" ref="Q16:Q67" si="13">O16*1.0219618483451</f>
        <v>10219.618483451</v>
      </c>
      <c r="R16" s="16">
        <f t="shared" ref="R16:R67" si="14">Q16*1.02187567977601</f>
        <v>10443.179584827967</v>
      </c>
      <c r="S16" s="16">
        <f t="shared" ref="S16:S67" si="15">R16*1.02191872171653</f>
        <v>10672.080731983559</v>
      </c>
      <c r="T16" s="16">
        <f t="shared" ref="T16:T43" si="16">SUM(O16:S16)</f>
        <v>52534.878800262522</v>
      </c>
      <c r="U16" s="17">
        <v>1010103</v>
      </c>
      <c r="V16" s="18" t="s">
        <v>26</v>
      </c>
    </row>
    <row r="17" spans="1:22" s="19" customFormat="1" ht="71.25" customHeight="1" x14ac:dyDescent="0.25">
      <c r="A17" s="6"/>
      <c r="B17" s="6" t="s">
        <v>18</v>
      </c>
      <c r="C17" s="7" t="s">
        <v>19</v>
      </c>
      <c r="D17" s="6" t="s">
        <v>20</v>
      </c>
      <c r="E17" s="8" t="s">
        <v>21</v>
      </c>
      <c r="F17" s="6" t="s">
        <v>20</v>
      </c>
      <c r="G17" s="8" t="s">
        <v>22</v>
      </c>
      <c r="H17" s="6" t="s">
        <v>20</v>
      </c>
      <c r="I17" s="9" t="s">
        <v>22</v>
      </c>
      <c r="J17" s="10" t="s">
        <v>41</v>
      </c>
      <c r="K17" s="11" t="s">
        <v>42</v>
      </c>
      <c r="L17" s="12" t="s">
        <v>43</v>
      </c>
      <c r="M17" s="13">
        <v>500</v>
      </c>
      <c r="N17" s="13">
        <v>500</v>
      </c>
      <c r="O17" s="14">
        <f t="shared" si="5"/>
        <v>1000</v>
      </c>
      <c r="P17" s="15">
        <f t="shared" si="6"/>
        <v>1120</v>
      </c>
      <c r="Q17" s="16">
        <f t="shared" si="13"/>
        <v>1021.9618483451001</v>
      </c>
      <c r="R17" s="16">
        <f t="shared" si="14"/>
        <v>1044.3179584827967</v>
      </c>
      <c r="S17" s="16">
        <f t="shared" si="15"/>
        <v>1067.2080731983558</v>
      </c>
      <c r="T17" s="16">
        <f t="shared" si="16"/>
        <v>5253.4878800262532</v>
      </c>
      <c r="U17" s="17">
        <v>1010103</v>
      </c>
      <c r="V17" s="18" t="s">
        <v>26</v>
      </c>
    </row>
    <row r="18" spans="1:22" s="19" customFormat="1" ht="71.25" customHeight="1" x14ac:dyDescent="0.25">
      <c r="A18" s="6"/>
      <c r="B18" s="6" t="s">
        <v>18</v>
      </c>
      <c r="C18" s="7" t="s">
        <v>19</v>
      </c>
      <c r="D18" s="6" t="s">
        <v>20</v>
      </c>
      <c r="E18" s="8" t="s">
        <v>21</v>
      </c>
      <c r="F18" s="6" t="s">
        <v>20</v>
      </c>
      <c r="G18" s="8" t="s">
        <v>22</v>
      </c>
      <c r="H18" s="6" t="s">
        <v>20</v>
      </c>
      <c r="I18" s="9" t="s">
        <v>22</v>
      </c>
      <c r="J18" s="10" t="s">
        <v>218</v>
      </c>
      <c r="K18" s="11" t="s">
        <v>219</v>
      </c>
      <c r="L18" s="12" t="s">
        <v>220</v>
      </c>
      <c r="M18" s="13">
        <v>500</v>
      </c>
      <c r="N18" s="13">
        <v>500</v>
      </c>
      <c r="O18" s="14">
        <f t="shared" ref="O18" si="17">+N18+M18</f>
        <v>1000</v>
      </c>
      <c r="P18" s="15">
        <f t="shared" ref="P18" si="18">O18*12/100+O18</f>
        <v>1120</v>
      </c>
      <c r="Q18" s="16">
        <f t="shared" ref="Q18" si="19">O18*1.0219618483451</f>
        <v>1021.9618483451001</v>
      </c>
      <c r="R18" s="16">
        <f t="shared" ref="R18" si="20">Q18*1.02187567977601</f>
        <v>1044.3179584827967</v>
      </c>
      <c r="S18" s="16">
        <f t="shared" ref="S18" si="21">R18*1.02191872171653</f>
        <v>1067.2080731983558</v>
      </c>
      <c r="T18" s="16">
        <f t="shared" ref="T18" si="22">SUM(O18:S18)</f>
        <v>5253.4878800262532</v>
      </c>
      <c r="U18" s="17">
        <v>1010103</v>
      </c>
      <c r="V18" s="18" t="s">
        <v>26</v>
      </c>
    </row>
    <row r="19" spans="1:22" s="19" customFormat="1" ht="128.25" x14ac:dyDescent="0.25">
      <c r="A19" s="6"/>
      <c r="B19" s="6" t="s">
        <v>18</v>
      </c>
      <c r="C19" s="7" t="s">
        <v>19</v>
      </c>
      <c r="D19" s="6" t="s">
        <v>20</v>
      </c>
      <c r="E19" s="8" t="s">
        <v>21</v>
      </c>
      <c r="F19" s="6" t="s">
        <v>20</v>
      </c>
      <c r="G19" s="8" t="s">
        <v>22</v>
      </c>
      <c r="H19" s="6" t="s">
        <v>20</v>
      </c>
      <c r="I19" s="9" t="s">
        <v>22</v>
      </c>
      <c r="J19" s="10" t="s">
        <v>44</v>
      </c>
      <c r="K19" s="11" t="s">
        <v>45</v>
      </c>
      <c r="L19" s="12" t="s">
        <v>46</v>
      </c>
      <c r="M19" s="13">
        <v>800</v>
      </c>
      <c r="N19" s="13"/>
      <c r="O19" s="14">
        <f t="shared" si="5"/>
        <v>800</v>
      </c>
      <c r="P19" s="15">
        <f t="shared" si="6"/>
        <v>896</v>
      </c>
      <c r="Q19" s="16">
        <f t="shared" si="13"/>
        <v>817.56947867608005</v>
      </c>
      <c r="R19" s="16">
        <f t="shared" si="14"/>
        <v>835.45436678623741</v>
      </c>
      <c r="S19" s="16">
        <f t="shared" si="15"/>
        <v>853.76645855868469</v>
      </c>
      <c r="T19" s="16">
        <f t="shared" si="16"/>
        <v>4202.7903040210022</v>
      </c>
      <c r="U19" s="17">
        <v>1010103</v>
      </c>
      <c r="V19" s="18" t="s">
        <v>26</v>
      </c>
    </row>
    <row r="20" spans="1:22" s="19" customFormat="1" ht="83.25" customHeight="1" x14ac:dyDescent="0.25">
      <c r="A20" s="6"/>
      <c r="B20" s="6" t="s">
        <v>18</v>
      </c>
      <c r="C20" s="7" t="s">
        <v>19</v>
      </c>
      <c r="D20" s="6" t="s">
        <v>20</v>
      </c>
      <c r="E20" s="8" t="s">
        <v>21</v>
      </c>
      <c r="F20" s="6" t="s">
        <v>20</v>
      </c>
      <c r="G20" s="8" t="s">
        <v>22</v>
      </c>
      <c r="H20" s="6" t="s">
        <v>20</v>
      </c>
      <c r="I20" s="9" t="s">
        <v>22</v>
      </c>
      <c r="J20" s="10" t="s">
        <v>47</v>
      </c>
      <c r="K20" s="11" t="s">
        <v>48</v>
      </c>
      <c r="L20" s="12" t="s">
        <v>49</v>
      </c>
      <c r="M20" s="13">
        <v>400</v>
      </c>
      <c r="N20" s="13">
        <v>0</v>
      </c>
      <c r="O20" s="14">
        <f t="shared" si="5"/>
        <v>400</v>
      </c>
      <c r="P20" s="15">
        <f t="shared" si="6"/>
        <v>448</v>
      </c>
      <c r="Q20" s="16">
        <f t="shared" si="13"/>
        <v>408.78473933804003</v>
      </c>
      <c r="R20" s="16">
        <f t="shared" si="14"/>
        <v>417.72718339311871</v>
      </c>
      <c r="S20" s="16">
        <f t="shared" si="15"/>
        <v>426.88322927934234</v>
      </c>
      <c r="T20" s="16">
        <f t="shared" si="16"/>
        <v>2101.3951520105011</v>
      </c>
      <c r="U20" s="17">
        <v>1010103</v>
      </c>
      <c r="V20" s="18" t="s">
        <v>26</v>
      </c>
    </row>
    <row r="21" spans="1:22" s="19" customFormat="1" ht="71.25" x14ac:dyDescent="0.25">
      <c r="A21" s="6"/>
      <c r="B21" s="6" t="s">
        <v>18</v>
      </c>
      <c r="C21" s="7" t="s">
        <v>19</v>
      </c>
      <c r="D21" s="6" t="s">
        <v>20</v>
      </c>
      <c r="E21" s="8" t="s">
        <v>21</v>
      </c>
      <c r="F21" s="6" t="s">
        <v>20</v>
      </c>
      <c r="G21" s="8" t="s">
        <v>22</v>
      </c>
      <c r="H21" s="6" t="s">
        <v>20</v>
      </c>
      <c r="I21" s="9" t="s">
        <v>22</v>
      </c>
      <c r="J21" s="10" t="s">
        <v>50</v>
      </c>
      <c r="K21" s="11" t="s">
        <v>51</v>
      </c>
      <c r="L21" s="12" t="s">
        <v>52</v>
      </c>
      <c r="M21" s="13">
        <v>1000</v>
      </c>
      <c r="N21" s="13">
        <v>0</v>
      </c>
      <c r="O21" s="14">
        <f t="shared" si="5"/>
        <v>1000</v>
      </c>
      <c r="P21" s="15">
        <f t="shared" si="6"/>
        <v>1120</v>
      </c>
      <c r="Q21" s="16">
        <f t="shared" si="13"/>
        <v>1021.9618483451001</v>
      </c>
      <c r="R21" s="16">
        <f t="shared" si="14"/>
        <v>1044.3179584827967</v>
      </c>
      <c r="S21" s="16">
        <f t="shared" si="15"/>
        <v>1067.2080731983558</v>
      </c>
      <c r="T21" s="16">
        <f t="shared" si="16"/>
        <v>5253.4878800262532</v>
      </c>
      <c r="U21" s="17">
        <v>1010103</v>
      </c>
      <c r="V21" s="18" t="s">
        <v>26</v>
      </c>
    </row>
    <row r="22" spans="1:22" s="19" customFormat="1" ht="71.25" x14ac:dyDescent="0.25">
      <c r="A22" s="6"/>
      <c r="B22" s="6" t="s">
        <v>18</v>
      </c>
      <c r="C22" s="7" t="s">
        <v>19</v>
      </c>
      <c r="D22" s="6" t="s">
        <v>20</v>
      </c>
      <c r="E22" s="8" t="s">
        <v>21</v>
      </c>
      <c r="F22" s="6" t="s">
        <v>20</v>
      </c>
      <c r="G22" s="8" t="s">
        <v>22</v>
      </c>
      <c r="H22" s="6" t="s">
        <v>20</v>
      </c>
      <c r="I22" s="9" t="s">
        <v>22</v>
      </c>
      <c r="J22" s="10" t="s">
        <v>144</v>
      </c>
      <c r="K22" s="11" t="s">
        <v>145</v>
      </c>
      <c r="L22" s="12" t="s">
        <v>146</v>
      </c>
      <c r="M22" s="13">
        <v>3000</v>
      </c>
      <c r="N22" s="13">
        <v>0</v>
      </c>
      <c r="O22" s="14">
        <f t="shared" ref="O22" si="23">+N22+M22</f>
        <v>3000</v>
      </c>
      <c r="P22" s="15">
        <f t="shared" ref="P22" si="24">O22*12/100+O22</f>
        <v>3360</v>
      </c>
      <c r="Q22" s="16">
        <f t="shared" ref="Q22" si="25">O22*1.0219618483451</f>
        <v>3065.8855450353003</v>
      </c>
      <c r="R22" s="16">
        <f t="shared" ref="R22" si="26">Q22*1.02187567977601</f>
        <v>3132.9538754483906</v>
      </c>
      <c r="S22" s="16">
        <f t="shared" ref="S22" si="27">R22*1.02191872171653</f>
        <v>3201.6242195950681</v>
      </c>
      <c r="T22" s="16">
        <f t="shared" ref="T22" si="28">SUM(O22:S22)</f>
        <v>15760.46364007876</v>
      </c>
      <c r="U22" s="17">
        <v>1010103</v>
      </c>
      <c r="V22" s="18" t="s">
        <v>26</v>
      </c>
    </row>
    <row r="23" spans="1:22" s="19" customFormat="1" ht="71.25" x14ac:dyDescent="0.25">
      <c r="A23" s="6"/>
      <c r="B23" s="6" t="s">
        <v>18</v>
      </c>
      <c r="C23" s="7" t="s">
        <v>19</v>
      </c>
      <c r="D23" s="6" t="s">
        <v>20</v>
      </c>
      <c r="E23" s="8" t="s">
        <v>21</v>
      </c>
      <c r="F23" s="6" t="s">
        <v>20</v>
      </c>
      <c r="G23" s="8" t="s">
        <v>22</v>
      </c>
      <c r="H23" s="6" t="s">
        <v>20</v>
      </c>
      <c r="I23" s="9" t="s">
        <v>22</v>
      </c>
      <c r="J23" s="10" t="s">
        <v>53</v>
      </c>
      <c r="K23" s="11" t="s">
        <v>54</v>
      </c>
      <c r="L23" s="12" t="s">
        <v>55</v>
      </c>
      <c r="M23" s="13">
        <v>500</v>
      </c>
      <c r="N23" s="13">
        <v>0</v>
      </c>
      <c r="O23" s="14">
        <f t="shared" si="5"/>
        <v>500</v>
      </c>
      <c r="P23" s="15">
        <f t="shared" si="6"/>
        <v>560</v>
      </c>
      <c r="Q23" s="16">
        <f t="shared" si="13"/>
        <v>510.98092417255003</v>
      </c>
      <c r="R23" s="16">
        <f t="shared" si="14"/>
        <v>522.15897924139836</v>
      </c>
      <c r="S23" s="16">
        <f t="shared" si="15"/>
        <v>533.6040365991779</v>
      </c>
      <c r="T23" s="16">
        <f t="shared" si="16"/>
        <v>2626.7439400131266</v>
      </c>
      <c r="U23" s="17">
        <v>1010103</v>
      </c>
      <c r="V23" s="18" t="s">
        <v>26</v>
      </c>
    </row>
    <row r="24" spans="1:22" s="19" customFormat="1" ht="71.25" x14ac:dyDescent="0.25">
      <c r="A24" s="6"/>
      <c r="B24" s="6" t="s">
        <v>18</v>
      </c>
      <c r="C24" s="7" t="s">
        <v>19</v>
      </c>
      <c r="D24" s="6" t="s">
        <v>20</v>
      </c>
      <c r="E24" s="8" t="s">
        <v>21</v>
      </c>
      <c r="F24" s="6" t="s">
        <v>20</v>
      </c>
      <c r="G24" s="8" t="s">
        <v>22</v>
      </c>
      <c r="H24" s="6" t="s">
        <v>20</v>
      </c>
      <c r="I24" s="9" t="s">
        <v>22</v>
      </c>
      <c r="J24" s="10" t="s">
        <v>147</v>
      </c>
      <c r="K24" s="11" t="s">
        <v>148</v>
      </c>
      <c r="L24" s="12" t="s">
        <v>221</v>
      </c>
      <c r="M24" s="13">
        <v>500</v>
      </c>
      <c r="N24" s="13">
        <v>0</v>
      </c>
      <c r="O24" s="14">
        <f t="shared" ref="O24" si="29">+N24+M24</f>
        <v>500</v>
      </c>
      <c r="P24" s="15">
        <f t="shared" ref="P24" si="30">O24*12/100+O24</f>
        <v>560</v>
      </c>
      <c r="Q24" s="16">
        <f t="shared" ref="Q24" si="31">O24*1.0219618483451</f>
        <v>510.98092417255003</v>
      </c>
      <c r="R24" s="16">
        <f t="shared" ref="R24" si="32">Q24*1.02187567977601</f>
        <v>522.15897924139836</v>
      </c>
      <c r="S24" s="16">
        <f t="shared" ref="S24" si="33">R24*1.02191872171653</f>
        <v>533.6040365991779</v>
      </c>
      <c r="T24" s="16">
        <f t="shared" ref="T24" si="34">SUM(O24:S24)</f>
        <v>2626.7439400131266</v>
      </c>
      <c r="U24" s="17">
        <v>1010103</v>
      </c>
      <c r="V24" s="18" t="s">
        <v>26</v>
      </c>
    </row>
    <row r="25" spans="1:22" s="19" customFormat="1" ht="114" x14ac:dyDescent="0.25">
      <c r="A25" s="6"/>
      <c r="B25" s="6" t="s">
        <v>18</v>
      </c>
      <c r="C25" s="7" t="s">
        <v>19</v>
      </c>
      <c r="D25" s="6" t="s">
        <v>20</v>
      </c>
      <c r="E25" s="8" t="s">
        <v>21</v>
      </c>
      <c r="F25" s="6" t="s">
        <v>20</v>
      </c>
      <c r="G25" s="8" t="s">
        <v>22</v>
      </c>
      <c r="H25" s="6" t="s">
        <v>20</v>
      </c>
      <c r="I25" s="9" t="s">
        <v>22</v>
      </c>
      <c r="J25" s="10" t="s">
        <v>56</v>
      </c>
      <c r="K25" s="11" t="s">
        <v>57</v>
      </c>
      <c r="L25" s="12" t="s">
        <v>58</v>
      </c>
      <c r="M25" s="13">
        <v>1000</v>
      </c>
      <c r="N25" s="13">
        <v>1000</v>
      </c>
      <c r="O25" s="14">
        <f t="shared" si="5"/>
        <v>2000</v>
      </c>
      <c r="P25" s="15">
        <f t="shared" si="6"/>
        <v>2240</v>
      </c>
      <c r="Q25" s="16">
        <f t="shared" si="13"/>
        <v>2043.9236966902001</v>
      </c>
      <c r="R25" s="16">
        <f t="shared" si="14"/>
        <v>2088.6359169655934</v>
      </c>
      <c r="S25" s="16">
        <f t="shared" si="15"/>
        <v>2134.4161463967116</v>
      </c>
      <c r="T25" s="16">
        <f t="shared" si="16"/>
        <v>10506.975760052506</v>
      </c>
      <c r="U25" s="17">
        <v>1010103</v>
      </c>
      <c r="V25" s="18" t="s">
        <v>26</v>
      </c>
    </row>
    <row r="26" spans="1:22" s="19" customFormat="1" ht="114" x14ac:dyDescent="0.25">
      <c r="A26" s="6"/>
      <c r="B26" s="6" t="s">
        <v>18</v>
      </c>
      <c r="C26" s="7" t="s">
        <v>19</v>
      </c>
      <c r="D26" s="6" t="s">
        <v>20</v>
      </c>
      <c r="E26" s="8" t="s">
        <v>21</v>
      </c>
      <c r="F26" s="6" t="s">
        <v>20</v>
      </c>
      <c r="G26" s="8" t="s">
        <v>22</v>
      </c>
      <c r="H26" s="6" t="s">
        <v>20</v>
      </c>
      <c r="I26" s="9" t="s">
        <v>22</v>
      </c>
      <c r="J26" s="10" t="s">
        <v>149</v>
      </c>
      <c r="K26" s="11" t="s">
        <v>101</v>
      </c>
      <c r="L26" s="12" t="s">
        <v>58</v>
      </c>
      <c r="M26" s="13">
        <v>500</v>
      </c>
      <c r="N26" s="13">
        <v>500</v>
      </c>
      <c r="O26" s="14">
        <f t="shared" ref="O26" si="35">+N26+M26</f>
        <v>1000</v>
      </c>
      <c r="P26" s="15">
        <f t="shared" ref="P26" si="36">O26*12/100+O26</f>
        <v>1120</v>
      </c>
      <c r="Q26" s="16">
        <f t="shared" ref="Q26" si="37">O26*1.0219618483451</f>
        <v>1021.9618483451001</v>
      </c>
      <c r="R26" s="16">
        <f t="shared" ref="R26" si="38">Q26*1.02187567977601</f>
        <v>1044.3179584827967</v>
      </c>
      <c r="S26" s="16">
        <f t="shared" ref="S26" si="39">R26*1.02191872171653</f>
        <v>1067.2080731983558</v>
      </c>
      <c r="T26" s="16">
        <f t="shared" ref="T26" si="40">SUM(O26:S26)</f>
        <v>5253.4878800262532</v>
      </c>
      <c r="U26" s="17">
        <v>1010103</v>
      </c>
      <c r="V26" s="18" t="s">
        <v>26</v>
      </c>
    </row>
    <row r="27" spans="1:22" s="19" customFormat="1" ht="71.25" x14ac:dyDescent="0.25">
      <c r="A27" s="6"/>
      <c r="B27" s="6" t="s">
        <v>18</v>
      </c>
      <c r="C27" s="7" t="s">
        <v>19</v>
      </c>
      <c r="D27" s="6" t="s">
        <v>20</v>
      </c>
      <c r="E27" s="8" t="s">
        <v>21</v>
      </c>
      <c r="F27" s="6" t="s">
        <v>20</v>
      </c>
      <c r="G27" s="8" t="s">
        <v>22</v>
      </c>
      <c r="H27" s="6" t="s">
        <v>20</v>
      </c>
      <c r="I27" s="9" t="s">
        <v>22</v>
      </c>
      <c r="J27" s="10" t="s">
        <v>59</v>
      </c>
      <c r="K27" s="11" t="s">
        <v>60</v>
      </c>
      <c r="L27" s="12" t="s">
        <v>61</v>
      </c>
      <c r="M27" s="13">
        <v>200</v>
      </c>
      <c r="N27" s="13"/>
      <c r="O27" s="14">
        <f t="shared" si="5"/>
        <v>200</v>
      </c>
      <c r="P27" s="15">
        <f t="shared" si="6"/>
        <v>224</v>
      </c>
      <c r="Q27" s="16">
        <f t="shared" si="13"/>
        <v>204.39236966902001</v>
      </c>
      <c r="R27" s="16">
        <f t="shared" si="14"/>
        <v>208.86359169655935</v>
      </c>
      <c r="S27" s="16">
        <f t="shared" si="15"/>
        <v>213.44161463967117</v>
      </c>
      <c r="T27" s="16">
        <f t="shared" si="16"/>
        <v>1050.6975760052505</v>
      </c>
      <c r="U27" s="17">
        <v>1010103</v>
      </c>
      <c r="V27" s="18" t="s">
        <v>26</v>
      </c>
    </row>
    <row r="28" spans="1:22" s="19" customFormat="1" ht="85.5" x14ac:dyDescent="0.25">
      <c r="A28" s="6"/>
      <c r="B28" s="6" t="s">
        <v>18</v>
      </c>
      <c r="C28" s="7" t="s">
        <v>19</v>
      </c>
      <c r="D28" s="6" t="s">
        <v>20</v>
      </c>
      <c r="E28" s="8" t="s">
        <v>21</v>
      </c>
      <c r="F28" s="6" t="s">
        <v>20</v>
      </c>
      <c r="G28" s="8" t="s">
        <v>22</v>
      </c>
      <c r="H28" s="6" t="s">
        <v>20</v>
      </c>
      <c r="I28" s="9" t="s">
        <v>22</v>
      </c>
      <c r="J28" s="10" t="s">
        <v>62</v>
      </c>
      <c r="K28" s="11" t="s">
        <v>63</v>
      </c>
      <c r="L28" s="12" t="s">
        <v>64</v>
      </c>
      <c r="M28" s="13">
        <v>1500</v>
      </c>
      <c r="N28" s="13">
        <v>1500</v>
      </c>
      <c r="O28" s="14">
        <f t="shared" si="5"/>
        <v>3000</v>
      </c>
      <c r="P28" s="15">
        <f t="shared" si="6"/>
        <v>3360</v>
      </c>
      <c r="Q28" s="16">
        <f t="shared" si="13"/>
        <v>3065.8855450353003</v>
      </c>
      <c r="R28" s="16">
        <f t="shared" si="14"/>
        <v>3132.9538754483906</v>
      </c>
      <c r="S28" s="16">
        <f t="shared" si="15"/>
        <v>3201.6242195950681</v>
      </c>
      <c r="T28" s="16">
        <f t="shared" si="16"/>
        <v>15760.46364007876</v>
      </c>
      <c r="U28" s="17">
        <v>1010103</v>
      </c>
      <c r="V28" s="18" t="s">
        <v>26</v>
      </c>
    </row>
    <row r="29" spans="1:22" s="19" customFormat="1" ht="71.25" x14ac:dyDescent="0.25">
      <c r="A29" s="6"/>
      <c r="B29" s="6" t="s">
        <v>18</v>
      </c>
      <c r="C29" s="7" t="s">
        <v>19</v>
      </c>
      <c r="D29" s="6" t="s">
        <v>20</v>
      </c>
      <c r="E29" s="8" t="s">
        <v>21</v>
      </c>
      <c r="F29" s="6" t="s">
        <v>20</v>
      </c>
      <c r="G29" s="8" t="s">
        <v>22</v>
      </c>
      <c r="H29" s="6" t="s">
        <v>20</v>
      </c>
      <c r="I29" s="9" t="s">
        <v>22</v>
      </c>
      <c r="J29" s="10" t="s">
        <v>65</v>
      </c>
      <c r="K29" s="11" t="s">
        <v>66</v>
      </c>
      <c r="L29" s="12" t="s">
        <v>64</v>
      </c>
      <c r="M29" s="13">
        <v>1362</v>
      </c>
      <c r="N29" s="13">
        <v>1362</v>
      </c>
      <c r="O29" s="14">
        <f t="shared" ref="O29" si="41">+N29+M29</f>
        <v>2724</v>
      </c>
      <c r="P29" s="15">
        <f t="shared" ref="P29" si="42">O29*12/100+O29</f>
        <v>3050.88</v>
      </c>
      <c r="Q29" s="16">
        <f t="shared" ref="Q29" si="43">O29*1.0219618483451</f>
        <v>2783.8240748920525</v>
      </c>
      <c r="R29" s="16">
        <f t="shared" ref="R29" si="44">Q29*1.02187567977601</f>
        <v>2844.7221189071383</v>
      </c>
      <c r="S29" s="16">
        <f t="shared" ref="S29" si="45">R29*1.02191872171653</f>
        <v>2907.0747913923215</v>
      </c>
      <c r="T29" s="16">
        <f t="shared" ref="T29" si="46">SUM(O29:S29)</f>
        <v>14310.500985191513</v>
      </c>
      <c r="U29" s="17">
        <v>1010103</v>
      </c>
      <c r="V29" s="18" t="s">
        <v>26</v>
      </c>
    </row>
    <row r="30" spans="1:22" s="19" customFormat="1" ht="85.5" x14ac:dyDescent="0.25">
      <c r="A30" s="6"/>
      <c r="B30" s="6" t="s">
        <v>18</v>
      </c>
      <c r="C30" s="7" t="s">
        <v>19</v>
      </c>
      <c r="D30" s="6" t="s">
        <v>20</v>
      </c>
      <c r="E30" s="8" t="s">
        <v>21</v>
      </c>
      <c r="F30" s="6" t="s">
        <v>20</v>
      </c>
      <c r="G30" s="8" t="s">
        <v>22</v>
      </c>
      <c r="H30" s="6" t="s">
        <v>20</v>
      </c>
      <c r="I30" s="9" t="s">
        <v>22</v>
      </c>
      <c r="J30" s="10" t="s">
        <v>67</v>
      </c>
      <c r="K30" s="11" t="s">
        <v>68</v>
      </c>
      <c r="L30" s="12" t="s">
        <v>69</v>
      </c>
      <c r="M30" s="13">
        <v>10000</v>
      </c>
      <c r="N30" s="13">
        <v>10000</v>
      </c>
      <c r="O30" s="14">
        <f t="shared" si="5"/>
        <v>20000</v>
      </c>
      <c r="P30" s="15">
        <v>0</v>
      </c>
      <c r="Q30" s="16">
        <f t="shared" si="13"/>
        <v>20439.236966902001</v>
      </c>
      <c r="R30" s="16">
        <f t="shared" si="14"/>
        <v>20886.359169655934</v>
      </c>
      <c r="S30" s="16">
        <f t="shared" si="15"/>
        <v>21344.161463967117</v>
      </c>
      <c r="T30" s="16">
        <f t="shared" si="16"/>
        <v>82669.757600525045</v>
      </c>
      <c r="U30" s="17">
        <v>1010103</v>
      </c>
      <c r="V30" s="18" t="s">
        <v>26</v>
      </c>
    </row>
    <row r="31" spans="1:22" s="19" customFormat="1" ht="71.25" x14ac:dyDescent="0.25">
      <c r="A31" s="6"/>
      <c r="B31" s="6" t="s">
        <v>70</v>
      </c>
      <c r="C31" s="7" t="s">
        <v>19</v>
      </c>
      <c r="D31" s="6" t="s">
        <v>72</v>
      </c>
      <c r="E31" s="8" t="s">
        <v>137</v>
      </c>
      <c r="F31" s="6" t="s">
        <v>72</v>
      </c>
      <c r="G31" s="8" t="s">
        <v>137</v>
      </c>
      <c r="H31" s="6" t="s">
        <v>72</v>
      </c>
      <c r="I31" s="9" t="s">
        <v>137</v>
      </c>
      <c r="J31" s="10" t="s">
        <v>168</v>
      </c>
      <c r="K31" s="11" t="s">
        <v>169</v>
      </c>
      <c r="L31" s="12" t="s">
        <v>151</v>
      </c>
      <c r="M31" s="13">
        <v>30792</v>
      </c>
      <c r="N31" s="13">
        <v>30792</v>
      </c>
      <c r="O31" s="14">
        <f t="shared" ref="O31" si="47">+N31+M31</f>
        <v>61584</v>
      </c>
      <c r="P31" s="15">
        <v>0</v>
      </c>
      <c r="Q31" s="16">
        <f t="shared" ref="Q31" si="48">O31*1.0219618483451</f>
        <v>62936.498468484642</v>
      </c>
      <c r="R31" s="16">
        <f t="shared" ref="R31" si="49">Q31*1.02187567977601</f>
        <v>64313.27715520456</v>
      </c>
      <c r="S31" s="16">
        <f t="shared" ref="S31" si="50">R31*1.02191872171653</f>
        <v>65722.941979847557</v>
      </c>
      <c r="T31" s="16">
        <f t="shared" ref="T31" si="51">SUM(O31:S31)</f>
        <v>254556.71760353676</v>
      </c>
      <c r="U31" s="17">
        <v>1010103</v>
      </c>
      <c r="V31" s="18" t="s">
        <v>26</v>
      </c>
    </row>
    <row r="32" spans="1:22" s="19" customFormat="1" ht="71.25" x14ac:dyDescent="0.25">
      <c r="A32" s="6"/>
      <c r="B32" s="6" t="s">
        <v>70</v>
      </c>
      <c r="C32" s="7" t="s">
        <v>19</v>
      </c>
      <c r="D32" s="6" t="s">
        <v>72</v>
      </c>
      <c r="E32" s="8" t="s">
        <v>137</v>
      </c>
      <c r="F32" s="6" t="s">
        <v>72</v>
      </c>
      <c r="G32" s="8" t="s">
        <v>137</v>
      </c>
      <c r="H32" s="6" t="s">
        <v>72</v>
      </c>
      <c r="I32" s="9" t="s">
        <v>137</v>
      </c>
      <c r="J32" s="10" t="s">
        <v>170</v>
      </c>
      <c r="K32" s="11" t="s">
        <v>171</v>
      </c>
      <c r="L32" s="12" t="s">
        <v>172</v>
      </c>
      <c r="M32" s="13">
        <v>3576</v>
      </c>
      <c r="N32" s="13">
        <v>3576</v>
      </c>
      <c r="O32" s="14">
        <f t="shared" ref="O32" si="52">+N32+M32</f>
        <v>7152</v>
      </c>
      <c r="P32" s="15">
        <v>0</v>
      </c>
      <c r="Q32" s="16">
        <f t="shared" ref="Q32" si="53">O32*1.0219618483451</f>
        <v>7309.0711393641559</v>
      </c>
      <c r="R32" s="16">
        <f t="shared" ref="R32" si="54">Q32*1.02187567977601</f>
        <v>7468.9620390689624</v>
      </c>
      <c r="S32" s="16">
        <f t="shared" ref="S32" si="55">R32*1.02191872171653</f>
        <v>7632.6721395146415</v>
      </c>
      <c r="T32" s="16">
        <f t="shared" ref="T32" si="56">SUM(O32:S32)</f>
        <v>29562.705317947759</v>
      </c>
      <c r="U32" s="17">
        <v>1010103</v>
      </c>
      <c r="V32" s="18" t="s">
        <v>26</v>
      </c>
    </row>
    <row r="33" spans="1:22" s="19" customFormat="1" ht="71.25" x14ac:dyDescent="0.25">
      <c r="A33" s="6"/>
      <c r="B33" s="6" t="s">
        <v>70</v>
      </c>
      <c r="C33" s="7" t="s">
        <v>19</v>
      </c>
      <c r="D33" s="6" t="s">
        <v>72</v>
      </c>
      <c r="E33" s="8" t="s">
        <v>137</v>
      </c>
      <c r="F33" s="6" t="s">
        <v>72</v>
      </c>
      <c r="G33" s="8" t="s">
        <v>137</v>
      </c>
      <c r="H33" s="6" t="s">
        <v>72</v>
      </c>
      <c r="I33" s="9" t="s">
        <v>137</v>
      </c>
      <c r="J33" s="10" t="s">
        <v>173</v>
      </c>
      <c r="K33" s="11" t="s">
        <v>154</v>
      </c>
      <c r="L33" s="12" t="s">
        <v>155</v>
      </c>
      <c r="M33" s="13">
        <v>7063.6</v>
      </c>
      <c r="N33" s="13">
        <v>7063.6</v>
      </c>
      <c r="O33" s="14">
        <f t="shared" ref="O33" si="57">+N33+M33</f>
        <v>14127.2</v>
      </c>
      <c r="P33" s="15">
        <v>0</v>
      </c>
      <c r="Q33" s="16">
        <f t="shared" ref="Q33" si="58">O33*1.0219618483451</f>
        <v>14437.459423940898</v>
      </c>
      <c r="R33" s="16">
        <f t="shared" ref="R33" si="59">Q33*1.02187567977601</f>
        <v>14753.288663078167</v>
      </c>
      <c r="S33" s="16">
        <f t="shared" ref="S33" si="60">R33*1.02191872171653</f>
        <v>15076.661891687814</v>
      </c>
      <c r="T33" s="16">
        <f t="shared" ref="T33" si="61">SUM(O33:S33)</f>
        <v>58394.609978706882</v>
      </c>
      <c r="U33" s="17">
        <v>1010103</v>
      </c>
      <c r="V33" s="18" t="s">
        <v>26</v>
      </c>
    </row>
    <row r="34" spans="1:22" s="19" customFormat="1" ht="71.25" x14ac:dyDescent="0.25">
      <c r="A34" s="6"/>
      <c r="B34" s="6" t="s">
        <v>70</v>
      </c>
      <c r="C34" s="7" t="s">
        <v>19</v>
      </c>
      <c r="D34" s="6" t="s">
        <v>72</v>
      </c>
      <c r="E34" s="8" t="s">
        <v>137</v>
      </c>
      <c r="F34" s="6" t="s">
        <v>72</v>
      </c>
      <c r="G34" s="8" t="s">
        <v>137</v>
      </c>
      <c r="H34" s="6" t="s">
        <v>72</v>
      </c>
      <c r="I34" s="9" t="s">
        <v>137</v>
      </c>
      <c r="J34" s="10" t="s">
        <v>174</v>
      </c>
      <c r="K34" s="11" t="s">
        <v>157</v>
      </c>
      <c r="L34" s="12" t="s">
        <v>158</v>
      </c>
      <c r="M34" s="13">
        <v>3047.96</v>
      </c>
      <c r="N34" s="13">
        <v>3047.96</v>
      </c>
      <c r="O34" s="14">
        <f t="shared" ref="O34" si="62">+N34+M34</f>
        <v>6095.92</v>
      </c>
      <c r="P34" s="15">
        <v>0</v>
      </c>
      <c r="Q34" s="16">
        <f t="shared" ref="Q34" si="63">O34*1.0219618483451</f>
        <v>6229.7976705638621</v>
      </c>
      <c r="R34" s="16">
        <f t="shared" ref="R34" si="64">Q34*1.02187567977601</f>
        <v>6366.0787294744505</v>
      </c>
      <c r="S34" s="16">
        <f t="shared" ref="S34" si="65">R34*1.02191872171653</f>
        <v>6505.6150375713214</v>
      </c>
      <c r="T34" s="16">
        <f t="shared" ref="T34" si="66">SUM(O34:S34)</f>
        <v>25197.411437609637</v>
      </c>
      <c r="U34" s="17">
        <v>1010103</v>
      </c>
      <c r="V34" s="18" t="s">
        <v>26</v>
      </c>
    </row>
    <row r="35" spans="1:22" s="19" customFormat="1" ht="71.25" x14ac:dyDescent="0.25">
      <c r="A35" s="6"/>
      <c r="B35" s="6" t="s">
        <v>70</v>
      </c>
      <c r="C35" s="7" t="s">
        <v>19</v>
      </c>
      <c r="D35" s="6" t="s">
        <v>72</v>
      </c>
      <c r="E35" s="8" t="s">
        <v>137</v>
      </c>
      <c r="F35" s="6" t="s">
        <v>72</v>
      </c>
      <c r="G35" s="8" t="s">
        <v>137</v>
      </c>
      <c r="H35" s="6" t="s">
        <v>72</v>
      </c>
      <c r="I35" s="9" t="s">
        <v>137</v>
      </c>
      <c r="J35" s="10" t="s">
        <v>175</v>
      </c>
      <c r="K35" s="11" t="s">
        <v>176</v>
      </c>
      <c r="L35" s="12" t="s">
        <v>177</v>
      </c>
      <c r="M35" s="13">
        <v>51174</v>
      </c>
      <c r="N35" s="13">
        <v>51174</v>
      </c>
      <c r="O35" s="14">
        <f t="shared" ref="O35" si="67">+N35+M35</f>
        <v>102348</v>
      </c>
      <c r="P35" s="15">
        <v>0</v>
      </c>
      <c r="Q35" s="16">
        <f t="shared" ref="Q35" si="68">O35*1.0219618483451</f>
        <v>104595.75125442431</v>
      </c>
      <c r="R35" s="16">
        <f t="shared" ref="R35" si="69">Q35*1.02187567977601</f>
        <v>106883.85441479729</v>
      </c>
      <c r="S35" s="16">
        <f t="shared" ref="S35" si="70">R35*1.02191872171653</f>
        <v>109226.61187570533</v>
      </c>
      <c r="T35" s="16">
        <f t="shared" ref="T35" si="71">SUM(O35:S35)</f>
        <v>423054.21754492691</v>
      </c>
      <c r="U35" s="17">
        <v>1010103</v>
      </c>
      <c r="V35" s="18" t="s">
        <v>26</v>
      </c>
    </row>
    <row r="36" spans="1:22" s="19" customFormat="1" ht="71.25" x14ac:dyDescent="0.25">
      <c r="A36" s="6"/>
      <c r="B36" s="6" t="s">
        <v>70</v>
      </c>
      <c r="C36" s="7" t="s">
        <v>19</v>
      </c>
      <c r="D36" s="6" t="s">
        <v>72</v>
      </c>
      <c r="E36" s="8" t="s">
        <v>137</v>
      </c>
      <c r="F36" s="6" t="s">
        <v>72</v>
      </c>
      <c r="G36" s="8" t="s">
        <v>137</v>
      </c>
      <c r="H36" s="6" t="s">
        <v>72</v>
      </c>
      <c r="I36" s="9" t="s">
        <v>137</v>
      </c>
      <c r="J36" s="10" t="s">
        <v>178</v>
      </c>
      <c r="K36" s="11" t="s">
        <v>179</v>
      </c>
      <c r="L36" s="12" t="s">
        <v>180</v>
      </c>
      <c r="M36" s="13">
        <v>500</v>
      </c>
      <c r="N36" s="13">
        <v>500</v>
      </c>
      <c r="O36" s="14">
        <f t="shared" ref="O36" si="72">+N36+M36</f>
        <v>1000</v>
      </c>
      <c r="P36" s="15">
        <v>0</v>
      </c>
      <c r="Q36" s="16">
        <f t="shared" ref="Q36" si="73">O36*1.0219618483451</f>
        <v>1021.9618483451001</v>
      </c>
      <c r="R36" s="16">
        <f t="shared" ref="R36" si="74">Q36*1.02187567977601</f>
        <v>1044.3179584827967</v>
      </c>
      <c r="S36" s="16">
        <f t="shared" ref="S36" si="75">R36*1.02191872171653</f>
        <v>1067.2080731983558</v>
      </c>
      <c r="T36" s="16">
        <f t="shared" ref="T36" si="76">SUM(O36:S36)</f>
        <v>4133.4878800262522</v>
      </c>
      <c r="U36" s="17">
        <v>1010103</v>
      </c>
      <c r="V36" s="18" t="s">
        <v>26</v>
      </c>
    </row>
    <row r="37" spans="1:22" s="19" customFormat="1" ht="71.25" x14ac:dyDescent="0.25">
      <c r="A37" s="6"/>
      <c r="B37" s="6" t="s">
        <v>70</v>
      </c>
      <c r="C37" s="7" t="s">
        <v>19</v>
      </c>
      <c r="D37" s="6" t="s">
        <v>72</v>
      </c>
      <c r="E37" s="8" t="s">
        <v>137</v>
      </c>
      <c r="F37" s="6" t="s">
        <v>72</v>
      </c>
      <c r="G37" s="8" t="s">
        <v>137</v>
      </c>
      <c r="H37" s="6" t="s">
        <v>72</v>
      </c>
      <c r="I37" s="9" t="s">
        <v>137</v>
      </c>
      <c r="J37" s="10" t="s">
        <v>181</v>
      </c>
      <c r="K37" s="11" t="s">
        <v>182</v>
      </c>
      <c r="L37" s="12" t="s">
        <v>183</v>
      </c>
      <c r="M37" s="13">
        <v>1500</v>
      </c>
      <c r="N37" s="13">
        <v>1500</v>
      </c>
      <c r="O37" s="14">
        <f t="shared" ref="O37" si="77">+N37+M37</f>
        <v>3000</v>
      </c>
      <c r="P37" s="15">
        <v>0</v>
      </c>
      <c r="Q37" s="16">
        <f t="shared" ref="Q37" si="78">O37*1.0219618483451</f>
        <v>3065.8855450353003</v>
      </c>
      <c r="R37" s="16">
        <f t="shared" ref="R37" si="79">Q37*1.02187567977601</f>
        <v>3132.9538754483906</v>
      </c>
      <c r="S37" s="16">
        <f t="shared" ref="S37" si="80">R37*1.02191872171653</f>
        <v>3201.6242195950681</v>
      </c>
      <c r="T37" s="16">
        <f t="shared" ref="T37" si="81">SUM(O37:S37)</f>
        <v>12400.46364007876</v>
      </c>
      <c r="U37" s="17">
        <v>1010103</v>
      </c>
      <c r="V37" s="18" t="s">
        <v>26</v>
      </c>
    </row>
    <row r="38" spans="1:22" s="19" customFormat="1" ht="71.25" x14ac:dyDescent="0.25">
      <c r="A38" s="6"/>
      <c r="B38" s="6" t="s">
        <v>70</v>
      </c>
      <c r="C38" s="7" t="s">
        <v>19</v>
      </c>
      <c r="D38" s="6" t="s">
        <v>72</v>
      </c>
      <c r="E38" s="8" t="s">
        <v>137</v>
      </c>
      <c r="F38" s="6" t="s">
        <v>72</v>
      </c>
      <c r="G38" s="8" t="s">
        <v>137</v>
      </c>
      <c r="H38" s="6" t="s">
        <v>72</v>
      </c>
      <c r="I38" s="9" t="s">
        <v>137</v>
      </c>
      <c r="J38" s="10" t="s">
        <v>184</v>
      </c>
      <c r="K38" s="11" t="s">
        <v>160</v>
      </c>
      <c r="L38" s="12" t="s">
        <v>161</v>
      </c>
      <c r="M38" s="13">
        <v>9875.36</v>
      </c>
      <c r="N38" s="13">
        <v>9875.35</v>
      </c>
      <c r="O38" s="14">
        <f t="shared" ref="O38" si="82">+N38+M38</f>
        <v>19750.71</v>
      </c>
      <c r="P38" s="15">
        <v>0</v>
      </c>
      <c r="Q38" s="16">
        <f t="shared" ref="Q38" si="83">O38*1.0219618483451</f>
        <v>20184.472097728052</v>
      </c>
      <c r="R38" s="16">
        <f t="shared" ref="R38" si="84">Q38*1.02187567977601</f>
        <v>20626.021145785759</v>
      </c>
      <c r="S38" s="16">
        <f t="shared" ref="S38" si="85">R38*1.02191872171653</f>
        <v>21078.1171633995</v>
      </c>
      <c r="T38" s="16">
        <f t="shared" ref="T38" si="86">SUM(O38:S38)</f>
        <v>81639.320406913306</v>
      </c>
      <c r="U38" s="17">
        <v>1010103</v>
      </c>
      <c r="V38" s="18" t="s">
        <v>26</v>
      </c>
    </row>
    <row r="39" spans="1:22" s="19" customFormat="1" ht="71.25" x14ac:dyDescent="0.25">
      <c r="A39" s="6"/>
      <c r="B39" s="6" t="s">
        <v>70</v>
      </c>
      <c r="C39" s="7" t="s">
        <v>19</v>
      </c>
      <c r="D39" s="6" t="s">
        <v>72</v>
      </c>
      <c r="E39" s="8" t="s">
        <v>137</v>
      </c>
      <c r="F39" s="6" t="s">
        <v>72</v>
      </c>
      <c r="G39" s="8" t="s">
        <v>137</v>
      </c>
      <c r="H39" s="6" t="s">
        <v>72</v>
      </c>
      <c r="I39" s="9" t="s">
        <v>137</v>
      </c>
      <c r="J39" s="10" t="s">
        <v>185</v>
      </c>
      <c r="K39" s="11" t="s">
        <v>163</v>
      </c>
      <c r="L39" s="12" t="s">
        <v>164</v>
      </c>
      <c r="M39" s="13">
        <v>7061.06</v>
      </c>
      <c r="N39" s="13">
        <v>7061.06</v>
      </c>
      <c r="O39" s="14">
        <f t="shared" ref="O39" si="87">+N39+M39</f>
        <v>14122.12</v>
      </c>
      <c r="P39" s="15">
        <v>0</v>
      </c>
      <c r="Q39" s="16">
        <f t="shared" ref="Q39" si="88">O39*1.0219618483451</f>
        <v>14432.267857751305</v>
      </c>
      <c r="R39" s="16">
        <f t="shared" ref="R39" si="89">Q39*1.02187567977601</f>
        <v>14747.983527849075</v>
      </c>
      <c r="S39" s="16">
        <f t="shared" ref="S39" si="90">R39*1.02191872171653</f>
        <v>15071.240474675968</v>
      </c>
      <c r="T39" s="16">
        <f t="shared" ref="T39" si="91">SUM(O39:S39)</f>
        <v>58373.611860276345</v>
      </c>
      <c r="U39" s="17">
        <v>1010103</v>
      </c>
      <c r="V39" s="18" t="s">
        <v>26</v>
      </c>
    </row>
    <row r="40" spans="1:22" s="19" customFormat="1" ht="71.25" x14ac:dyDescent="0.25">
      <c r="A40" s="6"/>
      <c r="B40" s="6" t="s">
        <v>70</v>
      </c>
      <c r="C40" s="7" t="s">
        <v>19</v>
      </c>
      <c r="D40" s="6" t="s">
        <v>72</v>
      </c>
      <c r="E40" s="8" t="s">
        <v>137</v>
      </c>
      <c r="F40" s="6" t="s">
        <v>72</v>
      </c>
      <c r="G40" s="8" t="s">
        <v>137</v>
      </c>
      <c r="H40" s="6" t="s">
        <v>72</v>
      </c>
      <c r="I40" s="9" t="s">
        <v>137</v>
      </c>
      <c r="J40" s="10" t="s">
        <v>186</v>
      </c>
      <c r="K40" s="11" t="s">
        <v>166</v>
      </c>
      <c r="L40" s="12" t="s">
        <v>187</v>
      </c>
      <c r="M40" s="13">
        <v>2667.43</v>
      </c>
      <c r="N40" s="13">
        <v>2667.42</v>
      </c>
      <c r="O40" s="14">
        <f t="shared" ref="O40" si="92">+N40+M40</f>
        <v>5334.85</v>
      </c>
      <c r="P40" s="15">
        <v>0</v>
      </c>
      <c r="Q40" s="16">
        <f t="shared" ref="Q40" si="93">O40*1.0219618483451</f>
        <v>5452.0131666438574</v>
      </c>
      <c r="R40" s="16">
        <f t="shared" ref="R40" si="94">Q40*1.02187567977601</f>
        <v>5571.2796608119488</v>
      </c>
      <c r="S40" s="16">
        <f t="shared" ref="S40" si="95">R40*1.02191872171653</f>
        <v>5693.3949893022491</v>
      </c>
      <c r="T40" s="16">
        <f t="shared" ref="T40" si="96">SUM(O40:S40)</f>
        <v>22051.537816758057</v>
      </c>
      <c r="U40" s="17">
        <v>1010103</v>
      </c>
      <c r="V40" s="18" t="s">
        <v>26</v>
      </c>
    </row>
    <row r="41" spans="1:22" s="19" customFormat="1" ht="71.25" x14ac:dyDescent="0.25">
      <c r="A41" s="6"/>
      <c r="B41" s="6" t="s">
        <v>70</v>
      </c>
      <c r="C41" s="7" t="s">
        <v>19</v>
      </c>
      <c r="D41" s="6" t="s">
        <v>72</v>
      </c>
      <c r="E41" s="8" t="s">
        <v>137</v>
      </c>
      <c r="F41" s="6" t="s">
        <v>72</v>
      </c>
      <c r="G41" s="8" t="s">
        <v>137</v>
      </c>
      <c r="H41" s="6" t="s">
        <v>72</v>
      </c>
      <c r="I41" s="9" t="s">
        <v>137</v>
      </c>
      <c r="J41" s="10" t="s">
        <v>73</v>
      </c>
      <c r="K41" s="11" t="s">
        <v>74</v>
      </c>
      <c r="L41" s="12" t="s">
        <v>75</v>
      </c>
      <c r="M41" s="13">
        <v>30</v>
      </c>
      <c r="N41" s="13">
        <v>30</v>
      </c>
      <c r="O41" s="14">
        <f t="shared" si="5"/>
        <v>60</v>
      </c>
      <c r="P41" s="15" t="s">
        <v>76</v>
      </c>
      <c r="Q41" s="16">
        <f t="shared" si="13"/>
        <v>61.317710900706004</v>
      </c>
      <c r="R41" s="16">
        <f t="shared" si="14"/>
        <v>62.659077508967805</v>
      </c>
      <c r="S41" s="16">
        <f t="shared" si="15"/>
        <v>64.032484391901349</v>
      </c>
      <c r="T41" s="16">
        <f t="shared" si="16"/>
        <v>248.00927280157515</v>
      </c>
      <c r="U41" s="17">
        <v>1010103</v>
      </c>
      <c r="V41" s="18" t="s">
        <v>26</v>
      </c>
    </row>
    <row r="42" spans="1:22" s="19" customFormat="1" ht="185.25" x14ac:dyDescent="0.25">
      <c r="A42" s="6"/>
      <c r="B42" s="6" t="s">
        <v>70</v>
      </c>
      <c r="C42" s="7" t="s">
        <v>19</v>
      </c>
      <c r="D42" s="6" t="s">
        <v>72</v>
      </c>
      <c r="E42" s="8" t="s">
        <v>137</v>
      </c>
      <c r="F42" s="6" t="s">
        <v>72</v>
      </c>
      <c r="G42" s="8" t="s">
        <v>137</v>
      </c>
      <c r="H42" s="6" t="s">
        <v>72</v>
      </c>
      <c r="I42" s="8" t="s">
        <v>137</v>
      </c>
      <c r="J42" s="10" t="s">
        <v>188</v>
      </c>
      <c r="K42" s="11" t="s">
        <v>33</v>
      </c>
      <c r="L42" s="12" t="s">
        <v>197</v>
      </c>
      <c r="M42" s="13">
        <v>1000</v>
      </c>
      <c r="N42" s="13">
        <v>1000</v>
      </c>
      <c r="O42" s="14">
        <f t="shared" ref="O42" si="97">+N42+M42</f>
        <v>2000</v>
      </c>
      <c r="P42" s="15">
        <f t="shared" ref="P42" si="98">O42*12/100+O42</f>
        <v>2240</v>
      </c>
      <c r="Q42" s="16">
        <f t="shared" ref="Q42" si="99">O42*1.0219618483451</f>
        <v>2043.9236966902001</v>
      </c>
      <c r="R42" s="16">
        <f t="shared" ref="R42" si="100">Q42*1.02187567977601</f>
        <v>2088.6359169655934</v>
      </c>
      <c r="S42" s="16">
        <f t="shared" ref="S42" si="101">R42*1.02191872171653</f>
        <v>2134.4161463967116</v>
      </c>
      <c r="T42" s="16">
        <f t="shared" ref="T42" si="102">SUM(O42:S42)</f>
        <v>10506.975760052506</v>
      </c>
      <c r="U42" s="17">
        <v>1010103</v>
      </c>
      <c r="V42" s="18" t="s">
        <v>26</v>
      </c>
    </row>
    <row r="43" spans="1:22" s="19" customFormat="1" ht="71.25" x14ac:dyDescent="0.25">
      <c r="A43" s="6"/>
      <c r="B43" s="6" t="s">
        <v>70</v>
      </c>
      <c r="C43" s="7" t="s">
        <v>19</v>
      </c>
      <c r="D43" s="6" t="s">
        <v>72</v>
      </c>
      <c r="E43" s="8" t="s">
        <v>137</v>
      </c>
      <c r="F43" s="6" t="s">
        <v>72</v>
      </c>
      <c r="G43" s="8" t="s">
        <v>137</v>
      </c>
      <c r="H43" s="6" t="s">
        <v>72</v>
      </c>
      <c r="I43" s="8" t="s">
        <v>137</v>
      </c>
      <c r="J43" s="10" t="s">
        <v>77</v>
      </c>
      <c r="K43" s="11" t="s">
        <v>34</v>
      </c>
      <c r="L43" s="12" t="s">
        <v>78</v>
      </c>
      <c r="M43" s="13">
        <v>500</v>
      </c>
      <c r="N43" s="13">
        <v>0</v>
      </c>
      <c r="O43" s="14">
        <f t="shared" si="5"/>
        <v>500</v>
      </c>
      <c r="P43" s="15">
        <f t="shared" si="6"/>
        <v>560</v>
      </c>
      <c r="Q43" s="16">
        <f t="shared" si="13"/>
        <v>510.98092417255003</v>
      </c>
      <c r="R43" s="16">
        <f t="shared" si="14"/>
        <v>522.15897924139836</v>
      </c>
      <c r="S43" s="16">
        <f t="shared" si="15"/>
        <v>533.6040365991779</v>
      </c>
      <c r="T43" s="16">
        <f t="shared" si="16"/>
        <v>2626.7439400131266</v>
      </c>
      <c r="U43" s="17">
        <v>1010103</v>
      </c>
      <c r="V43" s="18" t="s">
        <v>26</v>
      </c>
    </row>
    <row r="44" spans="1:22" s="19" customFormat="1" ht="71.25" x14ac:dyDescent="0.25">
      <c r="A44" s="6"/>
      <c r="B44" s="6" t="s">
        <v>70</v>
      </c>
      <c r="C44" s="7" t="s">
        <v>19</v>
      </c>
      <c r="D44" s="6" t="s">
        <v>72</v>
      </c>
      <c r="E44" s="8" t="s">
        <v>137</v>
      </c>
      <c r="F44" s="6" t="s">
        <v>72</v>
      </c>
      <c r="G44" s="8" t="s">
        <v>137</v>
      </c>
      <c r="H44" s="6" t="s">
        <v>72</v>
      </c>
      <c r="I44" s="8" t="s">
        <v>137</v>
      </c>
      <c r="J44" s="10" t="s">
        <v>189</v>
      </c>
      <c r="K44" s="11" t="s">
        <v>190</v>
      </c>
      <c r="L44" s="12" t="s">
        <v>191</v>
      </c>
      <c r="M44" s="13">
        <v>1880</v>
      </c>
      <c r="N44" s="13">
        <v>1880</v>
      </c>
      <c r="O44" s="14">
        <f t="shared" ref="O44" si="103">+N44+M44</f>
        <v>3760</v>
      </c>
      <c r="P44" s="15">
        <f t="shared" ref="P44" si="104">O44*12/100+O44</f>
        <v>4211.2</v>
      </c>
      <c r="Q44" s="16">
        <f t="shared" ref="Q44" si="105">O44*1.0219618483451</f>
        <v>3842.5765497775765</v>
      </c>
      <c r="R44" s="16">
        <f t="shared" ref="R44" si="106">Q44*1.02187567977601</f>
        <v>3926.6355238953161</v>
      </c>
      <c r="S44" s="16">
        <f t="shared" ref="S44" si="107">R44*1.02191872171653</f>
        <v>4012.7023552258183</v>
      </c>
      <c r="T44" s="16">
        <f t="shared" ref="T44" si="108">SUM(O44:S44)</f>
        <v>19753.114428898713</v>
      </c>
      <c r="U44" s="17">
        <v>1010103</v>
      </c>
      <c r="V44" s="18" t="s">
        <v>26</v>
      </c>
    </row>
    <row r="45" spans="1:22" s="19" customFormat="1" ht="114" x14ac:dyDescent="0.25">
      <c r="A45" s="6"/>
      <c r="B45" s="6" t="s">
        <v>70</v>
      </c>
      <c r="C45" s="7" t="s">
        <v>19</v>
      </c>
      <c r="D45" s="6" t="s">
        <v>72</v>
      </c>
      <c r="E45" s="8" t="s">
        <v>137</v>
      </c>
      <c r="F45" s="6" t="s">
        <v>72</v>
      </c>
      <c r="G45" s="8" t="s">
        <v>137</v>
      </c>
      <c r="H45" s="6" t="s">
        <v>72</v>
      </c>
      <c r="I45" s="8" t="s">
        <v>137</v>
      </c>
      <c r="J45" s="10" t="s">
        <v>192</v>
      </c>
      <c r="K45" s="11" t="s">
        <v>129</v>
      </c>
      <c r="L45" s="12" t="s">
        <v>84</v>
      </c>
      <c r="M45" s="13">
        <v>6000</v>
      </c>
      <c r="N45" s="13">
        <v>6000</v>
      </c>
      <c r="O45" s="14">
        <f t="shared" ref="O45" si="109">+N45+M45</f>
        <v>12000</v>
      </c>
      <c r="P45" s="15">
        <f t="shared" ref="P45" si="110">O45*12/100+O45</f>
        <v>13440</v>
      </c>
      <c r="Q45" s="16">
        <f t="shared" ref="Q45" si="111">O45*1.0219618483451</f>
        <v>12263.542180141201</v>
      </c>
      <c r="R45" s="16">
        <f t="shared" ref="R45" si="112">Q45*1.02187567977601</f>
        <v>12531.815501793562</v>
      </c>
      <c r="S45" s="16">
        <f t="shared" ref="S45" si="113">R45*1.02191872171653</f>
        <v>12806.496878380272</v>
      </c>
      <c r="T45" s="16">
        <f t="shared" ref="T45" si="114">SUM(O45:S45)</f>
        <v>63041.854560315041</v>
      </c>
      <c r="U45" s="17">
        <v>1010103</v>
      </c>
      <c r="V45" s="18" t="s">
        <v>26</v>
      </c>
    </row>
    <row r="46" spans="1:22" s="19" customFormat="1" ht="99.75" x14ac:dyDescent="0.25">
      <c r="A46" s="6"/>
      <c r="B46" s="6" t="s">
        <v>70</v>
      </c>
      <c r="C46" s="7" t="s">
        <v>19</v>
      </c>
      <c r="D46" s="6" t="s">
        <v>72</v>
      </c>
      <c r="E46" s="8" t="s">
        <v>137</v>
      </c>
      <c r="F46" s="6" t="s">
        <v>72</v>
      </c>
      <c r="G46" s="8" t="s">
        <v>137</v>
      </c>
      <c r="H46" s="6" t="s">
        <v>72</v>
      </c>
      <c r="I46" s="8" t="s">
        <v>137</v>
      </c>
      <c r="J46" s="10" t="s">
        <v>79</v>
      </c>
      <c r="K46" s="11" t="s">
        <v>80</v>
      </c>
      <c r="L46" s="12" t="s">
        <v>81</v>
      </c>
      <c r="M46" s="13">
        <v>500</v>
      </c>
      <c r="N46" s="13">
        <v>500</v>
      </c>
      <c r="O46" s="14">
        <f t="shared" ref="O46" si="115">+N46+M46</f>
        <v>1000</v>
      </c>
      <c r="P46" s="15">
        <f t="shared" ref="P46" si="116">O46*12/100+O46</f>
        <v>1120</v>
      </c>
      <c r="Q46" s="16">
        <f t="shared" ref="Q46" si="117">O46*1.0219618483451</f>
        <v>1021.9618483451001</v>
      </c>
      <c r="R46" s="16">
        <f t="shared" ref="R46" si="118">Q46*1.02187567977601</f>
        <v>1044.3179584827967</v>
      </c>
      <c r="S46" s="16">
        <f t="shared" ref="S46" si="119">R46*1.02191872171653</f>
        <v>1067.2080731983558</v>
      </c>
      <c r="T46" s="16">
        <f t="shared" ref="T46" si="120">SUM(O46:S46)</f>
        <v>5253.4878800262532</v>
      </c>
      <c r="U46" s="17">
        <v>1010103</v>
      </c>
      <c r="V46" s="18" t="s">
        <v>26</v>
      </c>
    </row>
    <row r="47" spans="1:22" s="19" customFormat="1" ht="71.25" x14ac:dyDescent="0.25">
      <c r="A47" s="6"/>
      <c r="B47" s="6" t="s">
        <v>70</v>
      </c>
      <c r="C47" s="7" t="s">
        <v>19</v>
      </c>
      <c r="D47" s="6" t="s">
        <v>72</v>
      </c>
      <c r="E47" s="8" t="s">
        <v>137</v>
      </c>
      <c r="F47" s="6" t="s">
        <v>72</v>
      </c>
      <c r="G47" s="8" t="s">
        <v>137</v>
      </c>
      <c r="H47" s="6" t="s">
        <v>72</v>
      </c>
      <c r="I47" s="8" t="s">
        <v>137</v>
      </c>
      <c r="J47" s="10" t="s">
        <v>193</v>
      </c>
      <c r="K47" s="11" t="s">
        <v>194</v>
      </c>
      <c r="L47" s="12" t="s">
        <v>195</v>
      </c>
      <c r="M47" s="13">
        <v>7000</v>
      </c>
      <c r="N47" s="13"/>
      <c r="O47" s="14">
        <f t="shared" ref="O47" si="121">+N47+M47</f>
        <v>7000</v>
      </c>
      <c r="P47" s="15">
        <f t="shared" ref="P47" si="122">O47*12/100+O47</f>
        <v>7840</v>
      </c>
      <c r="Q47" s="16">
        <f t="shared" ref="Q47" si="123">O47*1.0219618483451</f>
        <v>7153.7329384157001</v>
      </c>
      <c r="R47" s="16">
        <f t="shared" ref="R47" si="124">Q47*1.02187567977601</f>
        <v>7310.225709379577</v>
      </c>
      <c r="S47" s="16">
        <f t="shared" ref="S47" si="125">R47*1.02191872171653</f>
        <v>7470.4565123884913</v>
      </c>
      <c r="T47" s="16">
        <f t="shared" ref="T47" si="126">SUM(O47:S47)</f>
        <v>36774.415160183766</v>
      </c>
      <c r="U47" s="17">
        <v>1010103</v>
      </c>
      <c r="V47" s="18" t="s">
        <v>26</v>
      </c>
    </row>
    <row r="48" spans="1:22" s="19" customFormat="1" ht="71.25" x14ac:dyDescent="0.25">
      <c r="A48" s="6"/>
      <c r="B48" s="6" t="s">
        <v>70</v>
      </c>
      <c r="C48" s="7" t="s">
        <v>19</v>
      </c>
      <c r="D48" s="6" t="s">
        <v>72</v>
      </c>
      <c r="E48" s="8" t="s">
        <v>137</v>
      </c>
      <c r="F48" s="6" t="s">
        <v>72</v>
      </c>
      <c r="G48" s="8" t="s">
        <v>137</v>
      </c>
      <c r="H48" s="6" t="s">
        <v>72</v>
      </c>
      <c r="I48" s="8" t="s">
        <v>137</v>
      </c>
      <c r="J48" s="10" t="s">
        <v>127</v>
      </c>
      <c r="K48" s="11" t="s">
        <v>35</v>
      </c>
      <c r="L48" s="12" t="s">
        <v>36</v>
      </c>
      <c r="M48" s="13">
        <v>7500</v>
      </c>
      <c r="N48" s="13">
        <v>7500</v>
      </c>
      <c r="O48" s="14">
        <f>+M48+N48</f>
        <v>15000</v>
      </c>
      <c r="P48" s="15">
        <f t="shared" ref="P48" si="127">+O48</f>
        <v>15000</v>
      </c>
      <c r="Q48" s="16">
        <f t="shared" ref="Q48" si="128">P48*12/100+P48</f>
        <v>16800</v>
      </c>
      <c r="R48" s="16">
        <f t="shared" ref="R48" si="129">P48*1.0219618483451</f>
        <v>15329.427725176502</v>
      </c>
      <c r="S48" s="16">
        <f t="shared" ref="S48" si="130">R48*1.02187567977601</f>
        <v>15664.769377241952</v>
      </c>
      <c r="T48" s="16">
        <f t="shared" ref="T48" si="131">S48*1.02191872171653</f>
        <v>16008.121097975338</v>
      </c>
      <c r="U48" s="17">
        <v>1010103</v>
      </c>
      <c r="V48" s="18" t="s">
        <v>26</v>
      </c>
    </row>
    <row r="49" spans="1:22" s="19" customFormat="1" ht="71.25" x14ac:dyDescent="0.25">
      <c r="A49" s="6"/>
      <c r="B49" s="6" t="s">
        <v>70</v>
      </c>
      <c r="C49" s="7" t="s">
        <v>19</v>
      </c>
      <c r="D49" s="6" t="s">
        <v>72</v>
      </c>
      <c r="E49" s="8" t="s">
        <v>137</v>
      </c>
      <c r="F49" s="6" t="s">
        <v>72</v>
      </c>
      <c r="G49" s="8" t="s">
        <v>137</v>
      </c>
      <c r="H49" s="6" t="s">
        <v>72</v>
      </c>
      <c r="I49" s="8" t="s">
        <v>137</v>
      </c>
      <c r="J49" s="10" t="s">
        <v>198</v>
      </c>
      <c r="K49" s="11" t="s">
        <v>200</v>
      </c>
      <c r="L49" s="12" t="s">
        <v>199</v>
      </c>
      <c r="M49" s="13">
        <v>14500</v>
      </c>
      <c r="N49" s="13">
        <v>14500</v>
      </c>
      <c r="O49" s="14">
        <f>+M49+N49</f>
        <v>29000</v>
      </c>
      <c r="P49" s="15">
        <f t="shared" ref="P49" si="132">+O49</f>
        <v>29000</v>
      </c>
      <c r="Q49" s="16">
        <f t="shared" ref="Q49" si="133">P49*12/100+P49</f>
        <v>32480</v>
      </c>
      <c r="R49" s="16">
        <f t="shared" ref="R49" si="134">P49*1.0219618483451</f>
        <v>29636.893602007902</v>
      </c>
      <c r="S49" s="16">
        <f t="shared" ref="S49" si="135">R49*1.02187567977601</f>
        <v>30285.220796001107</v>
      </c>
      <c r="T49" s="16">
        <f t="shared" ref="T49" si="136">S49*1.02191872171653</f>
        <v>30949.03412275232</v>
      </c>
      <c r="U49" s="17">
        <v>1010103</v>
      </c>
      <c r="V49" s="18" t="s">
        <v>26</v>
      </c>
    </row>
    <row r="50" spans="1:22" s="19" customFormat="1" ht="71.25" x14ac:dyDescent="0.25">
      <c r="A50" s="6"/>
      <c r="B50" s="6" t="s">
        <v>70</v>
      </c>
      <c r="C50" s="7" t="s">
        <v>19</v>
      </c>
      <c r="D50" s="6" t="s">
        <v>72</v>
      </c>
      <c r="E50" s="8" t="s">
        <v>137</v>
      </c>
      <c r="F50" s="6" t="s">
        <v>72</v>
      </c>
      <c r="G50" s="8" t="s">
        <v>137</v>
      </c>
      <c r="H50" s="6" t="s">
        <v>72</v>
      </c>
      <c r="I50" s="8" t="s">
        <v>137</v>
      </c>
      <c r="J50" s="10" t="s">
        <v>201</v>
      </c>
      <c r="K50" s="11" t="s">
        <v>202</v>
      </c>
      <c r="L50" s="12" t="s">
        <v>203</v>
      </c>
      <c r="M50" s="13">
        <v>26083.24</v>
      </c>
      <c r="N50" s="13">
        <v>26083.23</v>
      </c>
      <c r="O50" s="14">
        <f>+M50+N50</f>
        <v>52166.47</v>
      </c>
      <c r="P50" s="15">
        <f t="shared" ref="P50:P51" si="137">+O50</f>
        <v>52166.47</v>
      </c>
      <c r="Q50" s="16">
        <f t="shared" ref="Q50:Q51" si="138">P50*12/100+P50</f>
        <v>58426.446400000001</v>
      </c>
      <c r="R50" s="16">
        <f t="shared" ref="R50:R51" si="139">P50*1.0219618483451</f>
        <v>53312.142102839214</v>
      </c>
      <c r="S50" s="16">
        <f t="shared" ref="S50:S51" si="140">R50*1.02187567977601</f>
        <v>54478.381451654066</v>
      </c>
      <c r="T50" s="16">
        <f t="shared" ref="T50:T51" si="141">S50*1.02191872171653</f>
        <v>55672.477934259841</v>
      </c>
      <c r="U50" s="17">
        <v>1010103</v>
      </c>
      <c r="V50" s="18" t="s">
        <v>26</v>
      </c>
    </row>
    <row r="51" spans="1:22" s="19" customFormat="1" ht="128.25" x14ac:dyDescent="0.25">
      <c r="A51" s="6"/>
      <c r="B51" s="6" t="s">
        <v>70</v>
      </c>
      <c r="C51" s="7" t="s">
        <v>19</v>
      </c>
      <c r="D51" s="6" t="s">
        <v>72</v>
      </c>
      <c r="E51" s="8" t="s">
        <v>137</v>
      </c>
      <c r="F51" s="6" t="s">
        <v>72</v>
      </c>
      <c r="G51" s="8" t="s">
        <v>137</v>
      </c>
      <c r="H51" s="6" t="s">
        <v>72</v>
      </c>
      <c r="I51" s="8" t="s">
        <v>137</v>
      </c>
      <c r="J51" s="10" t="s">
        <v>82</v>
      </c>
      <c r="K51" s="11" t="s">
        <v>126</v>
      </c>
      <c r="L51" s="12" t="s">
        <v>37</v>
      </c>
      <c r="M51" s="13">
        <v>1000</v>
      </c>
      <c r="N51" s="13">
        <v>1000</v>
      </c>
      <c r="O51" s="14">
        <f>+M51+N51</f>
        <v>2000</v>
      </c>
      <c r="P51" s="15">
        <f t="shared" si="137"/>
        <v>2000</v>
      </c>
      <c r="Q51" s="16">
        <f t="shared" si="138"/>
        <v>2240</v>
      </c>
      <c r="R51" s="16">
        <f t="shared" si="139"/>
        <v>2043.9236966902001</v>
      </c>
      <c r="S51" s="16">
        <f t="shared" si="140"/>
        <v>2088.6359169655934</v>
      </c>
      <c r="T51" s="16">
        <f t="shared" si="141"/>
        <v>2134.4161463967116</v>
      </c>
      <c r="U51" s="17">
        <v>1010103</v>
      </c>
      <c r="V51" s="18" t="s">
        <v>26</v>
      </c>
    </row>
    <row r="52" spans="1:22" s="19" customFormat="1" ht="71.25" x14ac:dyDescent="0.25">
      <c r="A52" s="6"/>
      <c r="B52" s="6" t="s">
        <v>70</v>
      </c>
      <c r="C52" s="7" t="s">
        <v>19</v>
      </c>
      <c r="D52" s="6" t="s">
        <v>72</v>
      </c>
      <c r="E52" s="8" t="s">
        <v>137</v>
      </c>
      <c r="F52" s="6" t="s">
        <v>72</v>
      </c>
      <c r="G52" s="8" t="s">
        <v>137</v>
      </c>
      <c r="H52" s="6" t="s">
        <v>72</v>
      </c>
      <c r="I52" s="8" t="s">
        <v>137</v>
      </c>
      <c r="J52" s="10" t="s">
        <v>83</v>
      </c>
      <c r="K52" s="11" t="s">
        <v>130</v>
      </c>
      <c r="L52" s="12" t="s">
        <v>196</v>
      </c>
      <c r="M52" s="13">
        <v>500</v>
      </c>
      <c r="N52" s="13">
        <v>500</v>
      </c>
      <c r="O52" s="14">
        <f t="shared" si="5"/>
        <v>1000</v>
      </c>
      <c r="P52" s="15">
        <f t="shared" si="6"/>
        <v>1120</v>
      </c>
      <c r="Q52" s="16">
        <f t="shared" si="13"/>
        <v>1021.9618483451001</v>
      </c>
      <c r="R52" s="16">
        <f t="shared" si="14"/>
        <v>1044.3179584827967</v>
      </c>
      <c r="S52" s="16">
        <f t="shared" si="15"/>
        <v>1067.2080731983558</v>
      </c>
      <c r="T52" s="16">
        <f t="shared" ref="T52:T62" si="142">SUM(O52:S52)</f>
        <v>5253.4878800262532</v>
      </c>
      <c r="U52" s="17">
        <v>1010103</v>
      </c>
      <c r="V52" s="18" t="s">
        <v>26</v>
      </c>
    </row>
    <row r="53" spans="1:22" s="19" customFormat="1" ht="128.25" x14ac:dyDescent="0.25">
      <c r="A53" s="6"/>
      <c r="B53" s="6" t="s">
        <v>70</v>
      </c>
      <c r="C53" s="7" t="s">
        <v>19</v>
      </c>
      <c r="D53" s="6" t="s">
        <v>72</v>
      </c>
      <c r="E53" s="8" t="s">
        <v>137</v>
      </c>
      <c r="F53" s="6" t="s">
        <v>72</v>
      </c>
      <c r="G53" s="8" t="s">
        <v>137</v>
      </c>
      <c r="H53" s="6" t="s">
        <v>72</v>
      </c>
      <c r="I53" s="8" t="s">
        <v>137</v>
      </c>
      <c r="J53" s="10" t="s">
        <v>204</v>
      </c>
      <c r="K53" s="11" t="s">
        <v>45</v>
      </c>
      <c r="L53" s="12" t="s">
        <v>46</v>
      </c>
      <c r="M53" s="13">
        <v>100000</v>
      </c>
      <c r="N53" s="13">
        <v>100000</v>
      </c>
      <c r="O53" s="14">
        <f t="shared" ref="O53" si="143">+N53+M53</f>
        <v>200000</v>
      </c>
      <c r="P53" s="15">
        <f t="shared" ref="P53" si="144">O53*12/100+O53</f>
        <v>224000</v>
      </c>
      <c r="Q53" s="16">
        <f t="shared" ref="Q53" si="145">O53*1.0219618483451</f>
        <v>204392.36966902</v>
      </c>
      <c r="R53" s="16">
        <f t="shared" ref="R53" si="146">Q53*1.02187567977601</f>
        <v>208863.59169655934</v>
      </c>
      <c r="S53" s="16">
        <f t="shared" ref="S53" si="147">R53*1.02191872171653</f>
        <v>213441.61463967117</v>
      </c>
      <c r="T53" s="16">
        <f t="shared" ref="T53" si="148">SUM(O53:S53)</f>
        <v>1050697.5760052504</v>
      </c>
      <c r="U53" s="17">
        <v>1010103</v>
      </c>
      <c r="V53" s="18" t="s">
        <v>26</v>
      </c>
    </row>
    <row r="54" spans="1:22" s="19" customFormat="1" ht="71.25" x14ac:dyDescent="0.25">
      <c r="A54" s="6"/>
      <c r="B54" s="6" t="s">
        <v>70</v>
      </c>
      <c r="C54" s="7" t="s">
        <v>19</v>
      </c>
      <c r="D54" s="6" t="s">
        <v>72</v>
      </c>
      <c r="E54" s="8" t="s">
        <v>137</v>
      </c>
      <c r="F54" s="6" t="s">
        <v>72</v>
      </c>
      <c r="G54" s="8" t="s">
        <v>137</v>
      </c>
      <c r="H54" s="6" t="s">
        <v>72</v>
      </c>
      <c r="I54" s="8" t="s">
        <v>137</v>
      </c>
      <c r="J54" s="10" t="s">
        <v>85</v>
      </c>
      <c r="K54" s="11" t="s">
        <v>48</v>
      </c>
      <c r="L54" s="12" t="s">
        <v>86</v>
      </c>
      <c r="M54" s="13">
        <v>3000</v>
      </c>
      <c r="N54" s="13">
        <v>3000</v>
      </c>
      <c r="O54" s="14">
        <f>+M54+N54</f>
        <v>6000</v>
      </c>
      <c r="P54" s="15">
        <f t="shared" ref="P54" si="149">+O54</f>
        <v>6000</v>
      </c>
      <c r="Q54" s="16">
        <f t="shared" ref="Q54" si="150">P54*12/100+P54</f>
        <v>6720</v>
      </c>
      <c r="R54" s="16">
        <f t="shared" ref="R54" si="151">P54*1.0219618483451</f>
        <v>6131.7710900706006</v>
      </c>
      <c r="S54" s="16">
        <f t="shared" ref="S54" si="152">R54*1.02187567977601</f>
        <v>6265.9077508967812</v>
      </c>
      <c r="T54" s="16">
        <f t="shared" ref="T54" si="153">S54*1.02191872171653</f>
        <v>6403.2484391901362</v>
      </c>
      <c r="U54" s="17">
        <v>1010103</v>
      </c>
      <c r="V54" s="18" t="s">
        <v>26</v>
      </c>
    </row>
    <row r="55" spans="1:22" s="19" customFormat="1" ht="71.25" x14ac:dyDescent="0.25">
      <c r="A55" s="6"/>
      <c r="B55" s="6" t="s">
        <v>70</v>
      </c>
      <c r="C55" s="7" t="s">
        <v>19</v>
      </c>
      <c r="D55" s="6" t="s">
        <v>72</v>
      </c>
      <c r="E55" s="8" t="s">
        <v>137</v>
      </c>
      <c r="F55" s="6" t="s">
        <v>72</v>
      </c>
      <c r="G55" s="8" t="s">
        <v>137</v>
      </c>
      <c r="H55" s="6" t="s">
        <v>72</v>
      </c>
      <c r="I55" s="8" t="s">
        <v>137</v>
      </c>
      <c r="J55" s="10" t="s">
        <v>87</v>
      </c>
      <c r="K55" s="11" t="s">
        <v>88</v>
      </c>
      <c r="L55" s="12" t="s">
        <v>89</v>
      </c>
      <c r="M55" s="13">
        <v>200</v>
      </c>
      <c r="N55" s="13"/>
      <c r="O55" s="14">
        <f t="shared" si="5"/>
        <v>200</v>
      </c>
      <c r="P55" s="15">
        <f t="shared" si="6"/>
        <v>224</v>
      </c>
      <c r="Q55" s="16">
        <f t="shared" si="13"/>
        <v>204.39236966902001</v>
      </c>
      <c r="R55" s="16">
        <f t="shared" si="14"/>
        <v>208.86359169655935</v>
      </c>
      <c r="S55" s="16">
        <f t="shared" si="15"/>
        <v>213.44161463967117</v>
      </c>
      <c r="T55" s="16">
        <f t="shared" ref="T55:T56" si="154">SUM(O55:S55)</f>
        <v>1050.6975760052505</v>
      </c>
      <c r="U55" s="17">
        <v>1010103</v>
      </c>
      <c r="V55" s="18" t="s">
        <v>26</v>
      </c>
    </row>
    <row r="56" spans="1:22" s="19" customFormat="1" ht="71.25" x14ac:dyDescent="0.25">
      <c r="A56" s="6"/>
      <c r="B56" s="6" t="s">
        <v>70</v>
      </c>
      <c r="C56" s="7" t="s">
        <v>19</v>
      </c>
      <c r="D56" s="6" t="s">
        <v>72</v>
      </c>
      <c r="E56" s="8" t="s">
        <v>137</v>
      </c>
      <c r="F56" s="6" t="s">
        <v>72</v>
      </c>
      <c r="G56" s="8" t="s">
        <v>137</v>
      </c>
      <c r="H56" s="6" t="s">
        <v>72</v>
      </c>
      <c r="I56" s="8" t="s">
        <v>137</v>
      </c>
      <c r="J56" s="10" t="s">
        <v>90</v>
      </c>
      <c r="K56" s="11" t="s">
        <v>91</v>
      </c>
      <c r="L56" s="12" t="s">
        <v>92</v>
      </c>
      <c r="M56" s="13">
        <v>3150</v>
      </c>
      <c r="N56" s="13">
        <v>3150</v>
      </c>
      <c r="O56" s="14">
        <f t="shared" si="5"/>
        <v>6300</v>
      </c>
      <c r="P56" s="15">
        <f t="shared" si="6"/>
        <v>7056</v>
      </c>
      <c r="Q56" s="16">
        <f t="shared" si="13"/>
        <v>6438.3596445741305</v>
      </c>
      <c r="R56" s="16">
        <f t="shared" si="14"/>
        <v>6579.2031384416196</v>
      </c>
      <c r="S56" s="16">
        <f t="shared" si="15"/>
        <v>6723.4108611496422</v>
      </c>
      <c r="T56" s="16">
        <f t="shared" si="154"/>
        <v>33096.973644165395</v>
      </c>
      <c r="U56" s="17">
        <v>1010103</v>
      </c>
      <c r="V56" s="18" t="s">
        <v>26</v>
      </c>
    </row>
    <row r="57" spans="1:22" s="19" customFormat="1" ht="71.25" x14ac:dyDescent="0.25">
      <c r="A57" s="6"/>
      <c r="B57" s="6" t="s">
        <v>70</v>
      </c>
      <c r="C57" s="7" t="s">
        <v>19</v>
      </c>
      <c r="D57" s="6" t="s">
        <v>72</v>
      </c>
      <c r="E57" s="8" t="s">
        <v>137</v>
      </c>
      <c r="F57" s="6" t="s">
        <v>72</v>
      </c>
      <c r="G57" s="8" t="s">
        <v>137</v>
      </c>
      <c r="H57" s="6" t="s">
        <v>72</v>
      </c>
      <c r="I57" s="8" t="s">
        <v>137</v>
      </c>
      <c r="J57" s="10" t="s">
        <v>93</v>
      </c>
      <c r="K57" s="11" t="s">
        <v>94</v>
      </c>
      <c r="L57" s="12" t="s">
        <v>138</v>
      </c>
      <c r="M57" s="13">
        <v>100000</v>
      </c>
      <c r="N57" s="13">
        <v>70000</v>
      </c>
      <c r="O57" s="14">
        <f t="shared" si="5"/>
        <v>170000</v>
      </c>
      <c r="P57" s="15">
        <f t="shared" si="6"/>
        <v>190400</v>
      </c>
      <c r="Q57" s="16">
        <f t="shared" si="13"/>
        <v>173733.514218667</v>
      </c>
      <c r="R57" s="16">
        <f t="shared" si="14"/>
        <v>177534.05294207545</v>
      </c>
      <c r="S57" s="16">
        <f t="shared" si="15"/>
        <v>181425.37244372049</v>
      </c>
      <c r="T57" s="16">
        <f t="shared" si="142"/>
        <v>893092.93960446294</v>
      </c>
      <c r="U57" s="17">
        <v>1010103</v>
      </c>
      <c r="V57" s="18" t="s">
        <v>26</v>
      </c>
    </row>
    <row r="58" spans="1:22" s="19" customFormat="1" ht="85.5" x14ac:dyDescent="0.25">
      <c r="A58" s="6"/>
      <c r="B58" s="6" t="s">
        <v>70</v>
      </c>
      <c r="C58" s="7" t="s">
        <v>19</v>
      </c>
      <c r="D58" s="6" t="s">
        <v>72</v>
      </c>
      <c r="E58" s="8" t="s">
        <v>137</v>
      </c>
      <c r="F58" s="6" t="s">
        <v>72</v>
      </c>
      <c r="G58" s="8" t="s">
        <v>137</v>
      </c>
      <c r="H58" s="6" t="s">
        <v>72</v>
      </c>
      <c r="I58" s="8" t="s">
        <v>137</v>
      </c>
      <c r="J58" s="10" t="s">
        <v>95</v>
      </c>
      <c r="K58" s="11" t="s">
        <v>96</v>
      </c>
      <c r="L58" s="12" t="s">
        <v>205</v>
      </c>
      <c r="M58" s="13">
        <v>50000</v>
      </c>
      <c r="N58" s="13">
        <v>50000</v>
      </c>
      <c r="O58" s="14">
        <f t="shared" si="5"/>
        <v>100000</v>
      </c>
      <c r="P58" s="15">
        <f t="shared" si="6"/>
        <v>112000</v>
      </c>
      <c r="Q58" s="16">
        <f t="shared" si="13"/>
        <v>102196.18483451</v>
      </c>
      <c r="R58" s="16">
        <f t="shared" si="14"/>
        <v>104431.79584827967</v>
      </c>
      <c r="S58" s="16">
        <f t="shared" si="15"/>
        <v>106720.80731983559</v>
      </c>
      <c r="T58" s="16">
        <f t="shared" ref="T58" si="155">SUM(O58:S58)</f>
        <v>525348.78800262522</v>
      </c>
      <c r="U58" s="17">
        <v>1010103</v>
      </c>
      <c r="V58" s="18" t="s">
        <v>26</v>
      </c>
    </row>
    <row r="59" spans="1:22" s="19" customFormat="1" ht="71.25" x14ac:dyDescent="0.25">
      <c r="A59" s="6"/>
      <c r="B59" s="6" t="s">
        <v>70</v>
      </c>
      <c r="C59" s="7" t="s">
        <v>19</v>
      </c>
      <c r="D59" s="6" t="s">
        <v>72</v>
      </c>
      <c r="E59" s="8" t="s">
        <v>137</v>
      </c>
      <c r="F59" s="6" t="s">
        <v>72</v>
      </c>
      <c r="G59" s="8" t="s">
        <v>137</v>
      </c>
      <c r="H59" s="6" t="s">
        <v>72</v>
      </c>
      <c r="I59" s="8" t="s">
        <v>137</v>
      </c>
      <c r="J59" s="10" t="s">
        <v>131</v>
      </c>
      <c r="K59" s="11" t="s">
        <v>132</v>
      </c>
      <c r="L59" s="12" t="s">
        <v>133</v>
      </c>
      <c r="M59" s="13">
        <v>650000</v>
      </c>
      <c r="N59" s="13">
        <v>650000</v>
      </c>
      <c r="O59" s="14">
        <f>+N59+M59</f>
        <v>1300000</v>
      </c>
      <c r="P59" s="15">
        <f t="shared" si="6"/>
        <v>1456000</v>
      </c>
      <c r="Q59" s="16">
        <f t="shared" si="13"/>
        <v>1328550.40284863</v>
      </c>
      <c r="R59" s="16">
        <f t="shared" si="14"/>
        <v>1357613.3460276357</v>
      </c>
      <c r="S59" s="16">
        <f t="shared" si="15"/>
        <v>1387370.4951578625</v>
      </c>
      <c r="T59" s="16">
        <f t="shared" ref="T59" si="156">SUM(O59:S59)</f>
        <v>6829534.2440341283</v>
      </c>
      <c r="U59" s="17">
        <v>1010103</v>
      </c>
      <c r="V59" s="18" t="s">
        <v>26</v>
      </c>
    </row>
    <row r="60" spans="1:22" s="19" customFormat="1" ht="156.75" x14ac:dyDescent="0.25">
      <c r="A60" s="6"/>
      <c r="B60" s="6" t="s">
        <v>70</v>
      </c>
      <c r="C60" s="7" t="s">
        <v>19</v>
      </c>
      <c r="D60" s="6" t="s">
        <v>72</v>
      </c>
      <c r="E60" s="8" t="s">
        <v>137</v>
      </c>
      <c r="F60" s="6" t="s">
        <v>72</v>
      </c>
      <c r="G60" s="8" t="s">
        <v>137</v>
      </c>
      <c r="H60" s="6" t="s">
        <v>72</v>
      </c>
      <c r="I60" s="8" t="s">
        <v>137</v>
      </c>
      <c r="J60" s="10" t="s">
        <v>98</v>
      </c>
      <c r="K60" s="11" t="s">
        <v>57</v>
      </c>
      <c r="L60" s="12" t="s">
        <v>99</v>
      </c>
      <c r="M60" s="13">
        <v>1000</v>
      </c>
      <c r="N60" s="13">
        <v>1000</v>
      </c>
      <c r="O60" s="14">
        <f t="shared" si="5"/>
        <v>2000</v>
      </c>
      <c r="P60" s="15">
        <f t="shared" si="6"/>
        <v>2240</v>
      </c>
      <c r="Q60" s="16">
        <f t="shared" si="13"/>
        <v>2043.9236966902001</v>
      </c>
      <c r="R60" s="16">
        <f t="shared" si="14"/>
        <v>2088.6359169655934</v>
      </c>
      <c r="S60" s="16">
        <f t="shared" si="15"/>
        <v>2134.4161463967116</v>
      </c>
      <c r="T60" s="16">
        <f t="shared" ref="T60" si="157">SUM(O60:S60)</f>
        <v>10506.975760052506</v>
      </c>
      <c r="U60" s="17">
        <v>1010103</v>
      </c>
      <c r="V60" s="18" t="s">
        <v>26</v>
      </c>
    </row>
    <row r="61" spans="1:22" s="19" customFormat="1" ht="71.25" x14ac:dyDescent="0.25">
      <c r="A61" s="6"/>
      <c r="B61" s="6" t="s">
        <v>70</v>
      </c>
      <c r="C61" s="7" t="s">
        <v>19</v>
      </c>
      <c r="D61" s="6" t="s">
        <v>72</v>
      </c>
      <c r="E61" s="8" t="s">
        <v>137</v>
      </c>
      <c r="F61" s="6" t="s">
        <v>72</v>
      </c>
      <c r="G61" s="8" t="s">
        <v>137</v>
      </c>
      <c r="H61" s="6" t="s">
        <v>72</v>
      </c>
      <c r="I61" s="8" t="s">
        <v>137</v>
      </c>
      <c r="J61" s="10" t="s">
        <v>100</v>
      </c>
      <c r="K61" s="11" t="s">
        <v>101</v>
      </c>
      <c r="L61" s="12" t="s">
        <v>102</v>
      </c>
      <c r="M61" s="13">
        <v>750</v>
      </c>
      <c r="N61" s="13">
        <v>750</v>
      </c>
      <c r="O61" s="14">
        <f t="shared" si="5"/>
        <v>1500</v>
      </c>
      <c r="P61" s="15">
        <f t="shared" si="6"/>
        <v>1680</v>
      </c>
      <c r="Q61" s="16">
        <f t="shared" si="13"/>
        <v>1532.9427725176502</v>
      </c>
      <c r="R61" s="16">
        <f t="shared" si="14"/>
        <v>1566.4769377241953</v>
      </c>
      <c r="S61" s="16">
        <f t="shared" si="15"/>
        <v>1600.812109797534</v>
      </c>
      <c r="T61" s="16">
        <f t="shared" si="142"/>
        <v>7880.2318200393802</v>
      </c>
      <c r="U61" s="17">
        <v>1010103</v>
      </c>
      <c r="V61" s="18" t="s">
        <v>26</v>
      </c>
    </row>
    <row r="62" spans="1:22" s="19" customFormat="1" ht="85.5" x14ac:dyDescent="0.25">
      <c r="A62" s="6"/>
      <c r="B62" s="6" t="s">
        <v>70</v>
      </c>
      <c r="C62" s="7" t="s">
        <v>19</v>
      </c>
      <c r="D62" s="6" t="s">
        <v>72</v>
      </c>
      <c r="E62" s="8" t="s">
        <v>71</v>
      </c>
      <c r="F62" s="6" t="s">
        <v>72</v>
      </c>
      <c r="G62" s="8" t="s">
        <v>137</v>
      </c>
      <c r="H62" s="6" t="s">
        <v>72</v>
      </c>
      <c r="I62" s="8" t="s">
        <v>137</v>
      </c>
      <c r="J62" s="10" t="s">
        <v>103</v>
      </c>
      <c r="K62" s="11" t="s">
        <v>104</v>
      </c>
      <c r="L62" s="12" t="s">
        <v>64</v>
      </c>
      <c r="M62" s="13">
        <v>750</v>
      </c>
      <c r="N62" s="13">
        <v>750</v>
      </c>
      <c r="O62" s="14">
        <f t="shared" si="5"/>
        <v>1500</v>
      </c>
      <c r="P62" s="15">
        <f t="shared" si="6"/>
        <v>1680</v>
      </c>
      <c r="Q62" s="16">
        <f t="shared" si="13"/>
        <v>1532.9427725176502</v>
      </c>
      <c r="R62" s="16">
        <f t="shared" si="14"/>
        <v>1566.4769377241953</v>
      </c>
      <c r="S62" s="16">
        <f t="shared" si="15"/>
        <v>1600.812109797534</v>
      </c>
      <c r="T62" s="16">
        <f t="shared" si="142"/>
        <v>7880.2318200393802</v>
      </c>
      <c r="U62" s="17">
        <v>1010103</v>
      </c>
      <c r="V62" s="18" t="s">
        <v>26</v>
      </c>
    </row>
    <row r="63" spans="1:22" s="19" customFormat="1" ht="71.25" x14ac:dyDescent="0.25">
      <c r="A63" s="6"/>
      <c r="B63" s="6" t="s">
        <v>70</v>
      </c>
      <c r="C63" s="7" t="s">
        <v>19</v>
      </c>
      <c r="D63" s="6" t="s">
        <v>72</v>
      </c>
      <c r="E63" s="8" t="s">
        <v>71</v>
      </c>
      <c r="F63" s="6" t="s">
        <v>72</v>
      </c>
      <c r="G63" s="8" t="s">
        <v>137</v>
      </c>
      <c r="H63" s="6" t="s">
        <v>72</v>
      </c>
      <c r="I63" s="8" t="s">
        <v>137</v>
      </c>
      <c r="J63" s="10" t="s">
        <v>206</v>
      </c>
      <c r="K63" s="11" t="s">
        <v>207</v>
      </c>
      <c r="L63" s="12" t="s">
        <v>208</v>
      </c>
      <c r="M63" s="13">
        <v>750</v>
      </c>
      <c r="N63" s="13">
        <v>750</v>
      </c>
      <c r="O63" s="14">
        <f t="shared" ref="O63" si="158">+N63+M63</f>
        <v>1500</v>
      </c>
      <c r="P63" s="15">
        <f t="shared" ref="P63" si="159">O63*12/100+O63</f>
        <v>1680</v>
      </c>
      <c r="Q63" s="16">
        <f t="shared" ref="Q63" si="160">O63*1.0219618483451</f>
        <v>1532.9427725176502</v>
      </c>
      <c r="R63" s="16">
        <f t="shared" ref="R63" si="161">Q63*1.02187567977601</f>
        <v>1566.4769377241953</v>
      </c>
      <c r="S63" s="16">
        <f t="shared" ref="S63" si="162">R63*1.02191872171653</f>
        <v>1600.812109797534</v>
      </c>
      <c r="T63" s="16">
        <f t="shared" ref="T63" si="163">SUM(O63:S63)</f>
        <v>7880.2318200393802</v>
      </c>
      <c r="U63" s="17">
        <v>1010103</v>
      </c>
      <c r="V63" s="18" t="s">
        <v>26</v>
      </c>
    </row>
    <row r="64" spans="1:22" s="19" customFormat="1" ht="71.25" x14ac:dyDescent="0.25">
      <c r="A64" s="6"/>
      <c r="B64" s="6" t="s">
        <v>70</v>
      </c>
      <c r="C64" s="7" t="s">
        <v>19</v>
      </c>
      <c r="D64" s="6" t="s">
        <v>72</v>
      </c>
      <c r="E64" s="8" t="s">
        <v>71</v>
      </c>
      <c r="F64" s="6" t="s">
        <v>72</v>
      </c>
      <c r="G64" s="8" t="s">
        <v>137</v>
      </c>
      <c r="H64" s="6" t="s">
        <v>72</v>
      </c>
      <c r="I64" s="8" t="s">
        <v>137</v>
      </c>
      <c r="J64" s="10" t="s">
        <v>209</v>
      </c>
      <c r="K64" s="11" t="s">
        <v>210</v>
      </c>
      <c r="L64" s="12" t="s">
        <v>211</v>
      </c>
      <c r="M64" s="13">
        <v>108921.47</v>
      </c>
      <c r="N64" s="13">
        <v>108921.46</v>
      </c>
      <c r="O64" s="14">
        <f t="shared" ref="O64:O65" si="164">+N64+M64</f>
        <v>217842.93</v>
      </c>
      <c r="P64" s="15">
        <f t="shared" ref="P64:P65" si="165">O64*12/100+O64</f>
        <v>243984.0816</v>
      </c>
      <c r="Q64" s="16">
        <f t="shared" ref="Q64:Q65" si="166">O64*1.0219618483451</f>
        <v>222627.16339171224</v>
      </c>
      <c r="R64" s="16">
        <f t="shared" ref="R64:R65" si="167">Q64*1.02187567977601</f>
        <v>227497.28392751078</v>
      </c>
      <c r="S64" s="16">
        <f t="shared" ref="S64:S65" si="168">R64*1.02191872171653</f>
        <v>232483.73358518429</v>
      </c>
      <c r="T64" s="16">
        <f t="shared" ref="T64:T65" si="169">SUM(O64:S64)</f>
        <v>1144435.1925044071</v>
      </c>
      <c r="U64" s="17">
        <v>1010103</v>
      </c>
      <c r="V64" s="18" t="s">
        <v>26</v>
      </c>
    </row>
    <row r="65" spans="1:22" s="19" customFormat="1" ht="85.5" x14ac:dyDescent="0.25">
      <c r="A65" s="6"/>
      <c r="B65" s="6" t="s">
        <v>105</v>
      </c>
      <c r="C65" s="7" t="s">
        <v>19</v>
      </c>
      <c r="D65" s="6" t="s">
        <v>106</v>
      </c>
      <c r="E65" s="8" t="s">
        <v>107</v>
      </c>
      <c r="F65" s="6" t="s">
        <v>106</v>
      </c>
      <c r="G65" s="8" t="s">
        <v>107</v>
      </c>
      <c r="H65" s="6" t="s">
        <v>106</v>
      </c>
      <c r="I65" s="8" t="s">
        <v>107</v>
      </c>
      <c r="J65" s="10" t="s">
        <v>127</v>
      </c>
      <c r="K65" s="11" t="s">
        <v>128</v>
      </c>
      <c r="L65" s="12" t="s">
        <v>139</v>
      </c>
      <c r="M65" s="13">
        <v>5000</v>
      </c>
      <c r="N65" s="13"/>
      <c r="O65" s="14">
        <f t="shared" si="164"/>
        <v>5000</v>
      </c>
      <c r="P65" s="15">
        <f t="shared" si="165"/>
        <v>5600</v>
      </c>
      <c r="Q65" s="16">
        <f t="shared" si="166"/>
        <v>5109.8092417255002</v>
      </c>
      <c r="R65" s="16">
        <f t="shared" si="167"/>
        <v>5221.5897924139836</v>
      </c>
      <c r="S65" s="16">
        <f t="shared" si="168"/>
        <v>5336.0403659917793</v>
      </c>
      <c r="T65" s="16">
        <f t="shared" si="169"/>
        <v>26267.439400131261</v>
      </c>
      <c r="U65" s="17">
        <v>1010103</v>
      </c>
      <c r="V65" s="18" t="s">
        <v>26</v>
      </c>
    </row>
    <row r="66" spans="1:22" s="19" customFormat="1" ht="71.25" x14ac:dyDescent="0.25">
      <c r="A66" s="6"/>
      <c r="B66" s="6" t="s">
        <v>105</v>
      </c>
      <c r="C66" s="7" t="s">
        <v>19</v>
      </c>
      <c r="D66" s="6" t="s">
        <v>106</v>
      </c>
      <c r="E66" s="8" t="s">
        <v>107</v>
      </c>
      <c r="F66" s="6" t="s">
        <v>106</v>
      </c>
      <c r="G66" s="8" t="s">
        <v>107</v>
      </c>
      <c r="H66" s="6" t="s">
        <v>106</v>
      </c>
      <c r="I66" s="8" t="s">
        <v>107</v>
      </c>
      <c r="J66" s="10" t="s">
        <v>97</v>
      </c>
      <c r="K66" s="11" t="s">
        <v>136</v>
      </c>
      <c r="L66" s="12" t="s">
        <v>134</v>
      </c>
      <c r="M66" s="13"/>
      <c r="N66" s="13">
        <v>4000</v>
      </c>
      <c r="O66" s="14">
        <f t="shared" si="5"/>
        <v>4000</v>
      </c>
      <c r="P66" s="15">
        <f t="shared" si="6"/>
        <v>4480</v>
      </c>
      <c r="Q66" s="16">
        <f t="shared" si="13"/>
        <v>4087.8473933804003</v>
      </c>
      <c r="R66" s="16">
        <f t="shared" si="14"/>
        <v>4177.2718339311868</v>
      </c>
      <c r="S66" s="16">
        <f t="shared" si="15"/>
        <v>4268.8322927934232</v>
      </c>
      <c r="T66" s="16">
        <f t="shared" ref="T66:T72" si="170">SUM(O66:S66)</f>
        <v>21013.951520105013</v>
      </c>
      <c r="U66" s="17">
        <v>1010103</v>
      </c>
      <c r="V66" s="18" t="s">
        <v>26</v>
      </c>
    </row>
    <row r="67" spans="1:22" s="19" customFormat="1" ht="156.75" x14ac:dyDescent="0.25">
      <c r="A67" s="6"/>
      <c r="B67" s="6" t="s">
        <v>105</v>
      </c>
      <c r="C67" s="7" t="s">
        <v>19</v>
      </c>
      <c r="D67" s="6" t="s">
        <v>106</v>
      </c>
      <c r="E67" s="8" t="s">
        <v>107</v>
      </c>
      <c r="F67" s="6" t="s">
        <v>106</v>
      </c>
      <c r="G67" s="8" t="s">
        <v>107</v>
      </c>
      <c r="H67" s="6" t="s">
        <v>106</v>
      </c>
      <c r="I67" s="8" t="s">
        <v>107</v>
      </c>
      <c r="J67" s="10" t="s">
        <v>98</v>
      </c>
      <c r="K67" s="11" t="s">
        <v>57</v>
      </c>
      <c r="L67" s="12" t="s">
        <v>99</v>
      </c>
      <c r="M67" s="13">
        <v>50</v>
      </c>
      <c r="N67" s="13">
        <v>50</v>
      </c>
      <c r="O67" s="14">
        <f t="shared" si="5"/>
        <v>100</v>
      </c>
      <c r="P67" s="15">
        <f t="shared" ref="P67:P72" si="171">O67*12/100+O67</f>
        <v>112</v>
      </c>
      <c r="Q67" s="16">
        <f t="shared" si="13"/>
        <v>102.19618483451001</v>
      </c>
      <c r="R67" s="16">
        <f t="shared" si="14"/>
        <v>104.43179584827968</v>
      </c>
      <c r="S67" s="16">
        <f t="shared" si="15"/>
        <v>106.72080731983559</v>
      </c>
      <c r="T67" s="16">
        <f t="shared" si="170"/>
        <v>525.34878800262527</v>
      </c>
      <c r="U67" s="17">
        <v>1010103</v>
      </c>
      <c r="V67" s="18" t="s">
        <v>26</v>
      </c>
    </row>
    <row r="68" spans="1:22" s="19" customFormat="1" ht="71.25" x14ac:dyDescent="0.25">
      <c r="A68" s="6"/>
      <c r="B68" s="6" t="s">
        <v>105</v>
      </c>
      <c r="C68" s="7" t="s">
        <v>19</v>
      </c>
      <c r="D68" s="6" t="s">
        <v>106</v>
      </c>
      <c r="E68" s="8" t="s">
        <v>107</v>
      </c>
      <c r="F68" s="6" t="s">
        <v>106</v>
      </c>
      <c r="G68" s="8" t="s">
        <v>107</v>
      </c>
      <c r="H68" s="6" t="s">
        <v>106</v>
      </c>
      <c r="I68" s="8" t="s">
        <v>107</v>
      </c>
      <c r="J68" s="10" t="s">
        <v>100</v>
      </c>
      <c r="K68" s="11" t="s">
        <v>101</v>
      </c>
      <c r="L68" s="12" t="s">
        <v>102</v>
      </c>
      <c r="M68" s="13">
        <v>50</v>
      </c>
      <c r="N68" s="13">
        <v>50</v>
      </c>
      <c r="O68" s="14">
        <f t="shared" si="5"/>
        <v>100</v>
      </c>
      <c r="P68" s="15">
        <f t="shared" si="171"/>
        <v>112</v>
      </c>
      <c r="Q68" s="16">
        <f t="shared" ref="Q68:Q72" si="172">O68*1.0219618483451</f>
        <v>102.19618483451001</v>
      </c>
      <c r="R68" s="16">
        <f t="shared" ref="R68:R72" si="173">Q68*1.02187567977601</f>
        <v>104.43179584827968</v>
      </c>
      <c r="S68" s="16">
        <f t="shared" ref="S68:S72" si="174">R68*1.02191872171653</f>
        <v>106.72080731983559</v>
      </c>
      <c r="T68" s="16">
        <f t="shared" si="170"/>
        <v>525.34878800262527</v>
      </c>
      <c r="U68" s="17">
        <v>1010103</v>
      </c>
      <c r="V68" s="18" t="s">
        <v>26</v>
      </c>
    </row>
    <row r="69" spans="1:22" s="19" customFormat="1" ht="71.25" x14ac:dyDescent="0.25">
      <c r="A69" s="6"/>
      <c r="B69" s="6" t="s">
        <v>105</v>
      </c>
      <c r="C69" s="7" t="s">
        <v>19</v>
      </c>
      <c r="D69" s="6" t="s">
        <v>106</v>
      </c>
      <c r="E69" s="8" t="s">
        <v>107</v>
      </c>
      <c r="F69" s="6" t="s">
        <v>106</v>
      </c>
      <c r="G69" s="8" t="s">
        <v>107</v>
      </c>
      <c r="H69" s="6" t="s">
        <v>106</v>
      </c>
      <c r="I69" s="8" t="s">
        <v>107</v>
      </c>
      <c r="J69" s="10" t="s">
        <v>212</v>
      </c>
      <c r="K69" s="11" t="s">
        <v>213</v>
      </c>
      <c r="L69" s="12" t="s">
        <v>214</v>
      </c>
      <c r="M69" s="13">
        <v>403794.23</v>
      </c>
      <c r="N69" s="13">
        <v>403794.23</v>
      </c>
      <c r="O69" s="14">
        <f t="shared" ref="O69" si="175">+N69+M69</f>
        <v>807588.46</v>
      </c>
      <c r="P69" s="15">
        <f t="shared" ref="P69" si="176">O69*12/100+O69</f>
        <v>904499.07519999996</v>
      </c>
      <c r="Q69" s="16">
        <f t="shared" ref="Q69" si="177">O69*1.0219618483451</f>
        <v>825324.59528377291</v>
      </c>
      <c r="R69" s="16">
        <f t="shared" ref="R69" si="178">Q69*1.02187567977601</f>
        <v>843379.13184146583</v>
      </c>
      <c r="S69" s="16">
        <f t="shared" ref="S69" si="179">R69*1.02191872171653</f>
        <v>861864.92433382757</v>
      </c>
      <c r="T69" s="16">
        <f t="shared" ref="T69" si="180">SUM(O69:S69)</f>
        <v>4242656.186659066</v>
      </c>
      <c r="U69" s="17">
        <v>1010103</v>
      </c>
      <c r="V69" s="18" t="s">
        <v>26</v>
      </c>
    </row>
    <row r="70" spans="1:22" s="19" customFormat="1" ht="156.75" x14ac:dyDescent="0.25">
      <c r="A70" s="6"/>
      <c r="B70" s="6" t="s">
        <v>108</v>
      </c>
      <c r="C70" s="7" t="s">
        <v>19</v>
      </c>
      <c r="D70" s="6" t="s">
        <v>109</v>
      </c>
      <c r="E70" s="8" t="s">
        <v>110</v>
      </c>
      <c r="F70" s="6" t="s">
        <v>109</v>
      </c>
      <c r="G70" s="8" t="s">
        <v>110</v>
      </c>
      <c r="H70" s="6" t="s">
        <v>109</v>
      </c>
      <c r="I70" s="8" t="s">
        <v>110</v>
      </c>
      <c r="J70" s="10" t="s">
        <v>127</v>
      </c>
      <c r="K70" s="11" t="s">
        <v>128</v>
      </c>
      <c r="L70" s="12" t="s">
        <v>135</v>
      </c>
      <c r="M70" s="13">
        <v>4000</v>
      </c>
      <c r="N70" s="13"/>
      <c r="O70" s="14">
        <f t="shared" si="5"/>
        <v>4000</v>
      </c>
      <c r="P70" s="15">
        <f t="shared" si="171"/>
        <v>4480</v>
      </c>
      <c r="Q70" s="16">
        <f t="shared" si="172"/>
        <v>4087.8473933804003</v>
      </c>
      <c r="R70" s="16">
        <f t="shared" si="173"/>
        <v>4177.2718339311868</v>
      </c>
      <c r="S70" s="16">
        <f t="shared" si="174"/>
        <v>4268.8322927934232</v>
      </c>
      <c r="T70" s="16">
        <f t="shared" si="170"/>
        <v>21013.951520105013</v>
      </c>
      <c r="U70" s="17">
        <v>1010103</v>
      </c>
      <c r="V70" s="18" t="s">
        <v>26</v>
      </c>
    </row>
    <row r="71" spans="1:22" s="19" customFormat="1" ht="71.25" x14ac:dyDescent="0.25">
      <c r="A71" s="6"/>
      <c r="B71" s="6" t="s">
        <v>111</v>
      </c>
      <c r="C71" s="7" t="s">
        <v>19</v>
      </c>
      <c r="D71" s="6" t="s">
        <v>112</v>
      </c>
      <c r="E71" s="8" t="s">
        <v>113</v>
      </c>
      <c r="F71" s="6" t="s">
        <v>112</v>
      </c>
      <c r="G71" s="8" t="s">
        <v>113</v>
      </c>
      <c r="H71" s="6" t="s">
        <v>112</v>
      </c>
      <c r="I71" s="8" t="s">
        <v>113</v>
      </c>
      <c r="J71" s="10" t="s">
        <v>209</v>
      </c>
      <c r="K71" s="11" t="s">
        <v>210</v>
      </c>
      <c r="L71" s="12" t="s">
        <v>215</v>
      </c>
      <c r="M71" s="13">
        <v>5305.77</v>
      </c>
      <c r="N71" s="13">
        <v>5305.77</v>
      </c>
      <c r="O71" s="14">
        <f t="shared" si="5"/>
        <v>10611.54</v>
      </c>
      <c r="P71" s="15">
        <f t="shared" si="171"/>
        <v>11884.924800000001</v>
      </c>
      <c r="Q71" s="16">
        <f t="shared" si="172"/>
        <v>10844.589032187963</v>
      </c>
      <c r="R71" s="16">
        <f t="shared" si="173"/>
        <v>11081.821789158537</v>
      </c>
      <c r="S71" s="16">
        <f t="shared" si="174"/>
        <v>11324.721157067281</v>
      </c>
      <c r="T71" s="16">
        <f t="shared" si="170"/>
        <v>55747.596778413783</v>
      </c>
      <c r="U71" s="17">
        <v>1010103</v>
      </c>
      <c r="V71" s="18" t="s">
        <v>26</v>
      </c>
    </row>
    <row r="72" spans="1:22" s="19" customFormat="1" ht="71.25" x14ac:dyDescent="0.25">
      <c r="A72" s="6"/>
      <c r="B72" s="6" t="s">
        <v>114</v>
      </c>
      <c r="C72" s="7" t="s">
        <v>19</v>
      </c>
      <c r="D72" s="6" t="s">
        <v>115</v>
      </c>
      <c r="E72" s="8" t="s">
        <v>116</v>
      </c>
      <c r="F72" s="6" t="s">
        <v>115</v>
      </c>
      <c r="G72" s="8" t="s">
        <v>116</v>
      </c>
      <c r="H72" s="6" t="s">
        <v>115</v>
      </c>
      <c r="I72" s="8" t="s">
        <v>116</v>
      </c>
      <c r="J72" s="10" t="s">
        <v>209</v>
      </c>
      <c r="K72" s="11" t="s">
        <v>210</v>
      </c>
      <c r="L72" s="12" t="s">
        <v>215</v>
      </c>
      <c r="M72" s="13">
        <v>7800</v>
      </c>
      <c r="N72" s="13"/>
      <c r="O72" s="14">
        <f t="shared" ref="O72:O74" si="181">+N72+M72</f>
        <v>7800</v>
      </c>
      <c r="P72" s="15">
        <f t="shared" si="171"/>
        <v>8736</v>
      </c>
      <c r="Q72" s="16">
        <f t="shared" si="172"/>
        <v>7971.3024170917806</v>
      </c>
      <c r="R72" s="16">
        <f t="shared" si="173"/>
        <v>8145.6800761658151</v>
      </c>
      <c r="S72" s="16">
        <f t="shared" si="174"/>
        <v>8324.2229709471758</v>
      </c>
      <c r="T72" s="16">
        <f t="shared" si="170"/>
        <v>40977.205464204773</v>
      </c>
      <c r="U72" s="17">
        <v>1010103</v>
      </c>
      <c r="V72" s="18" t="s">
        <v>26</v>
      </c>
    </row>
    <row r="73" spans="1:22" s="19" customFormat="1" ht="229.5" customHeight="1" x14ac:dyDescent="0.25">
      <c r="A73" s="6"/>
      <c r="B73" s="6" t="s">
        <v>117</v>
      </c>
      <c r="C73" s="7" t="s">
        <v>19</v>
      </c>
      <c r="D73" s="6" t="s">
        <v>118</v>
      </c>
      <c r="E73" s="8" t="s">
        <v>119</v>
      </c>
      <c r="F73" s="6" t="s">
        <v>118</v>
      </c>
      <c r="G73" s="8" t="s">
        <v>119</v>
      </c>
      <c r="H73" s="6" t="s">
        <v>118</v>
      </c>
      <c r="I73" s="8" t="s">
        <v>119</v>
      </c>
      <c r="J73" s="10" t="s">
        <v>127</v>
      </c>
      <c r="K73" s="11" t="s">
        <v>128</v>
      </c>
      <c r="L73" s="22" t="s">
        <v>216</v>
      </c>
      <c r="M73" s="14">
        <v>8000</v>
      </c>
      <c r="N73" s="14"/>
      <c r="O73" s="14">
        <f t="shared" ref="O73" si="182">+N73+M73</f>
        <v>8000</v>
      </c>
      <c r="P73" s="15">
        <f t="shared" ref="P73" si="183">O73*12/100+O73</f>
        <v>8960</v>
      </c>
      <c r="Q73" s="16">
        <f t="shared" ref="Q73" si="184">O73*1.0219618483451</f>
        <v>8175.6947867608005</v>
      </c>
      <c r="R73" s="16">
        <f t="shared" ref="R73" si="185">Q73*1.02187567977601</f>
        <v>8354.5436678623737</v>
      </c>
      <c r="S73" s="16">
        <f t="shared" ref="S73" si="186">R73*1.02191872171653</f>
        <v>8537.6645855868464</v>
      </c>
      <c r="T73" s="16">
        <f t="shared" ref="T73" si="187">SUM(O73:S73)</f>
        <v>42027.903040210025</v>
      </c>
      <c r="U73" s="17">
        <v>1010103</v>
      </c>
      <c r="V73" s="18" t="s">
        <v>26</v>
      </c>
    </row>
    <row r="74" spans="1:22" x14ac:dyDescent="0.25">
      <c r="M74" s="21">
        <f>SUM(M6:M73)</f>
        <v>1679034.125</v>
      </c>
      <c r="N74" s="21">
        <f>SUM(N6:N73)</f>
        <v>1614134.075</v>
      </c>
      <c r="O74" s="21">
        <f t="shared" si="181"/>
        <v>3293168.2</v>
      </c>
    </row>
    <row r="75" spans="1:22" x14ac:dyDescent="0.25">
      <c r="M75" s="21"/>
      <c r="N75" s="21"/>
    </row>
    <row r="79" spans="1:22" ht="18.75" x14ac:dyDescent="0.3">
      <c r="C79" s="20"/>
    </row>
  </sheetData>
  <mergeCells count="21">
    <mergeCell ref="J4:J5"/>
    <mergeCell ref="K4:K5"/>
    <mergeCell ref="E4:E5"/>
    <mergeCell ref="F4:F5"/>
    <mergeCell ref="G4:G5"/>
    <mergeCell ref="H4:H5"/>
    <mergeCell ref="I4:I5"/>
    <mergeCell ref="A1:V1"/>
    <mergeCell ref="A2:V2"/>
    <mergeCell ref="A3:V3"/>
    <mergeCell ref="M4:N4"/>
    <mergeCell ref="O4:O5"/>
    <mergeCell ref="Q4:S4"/>
    <mergeCell ref="T4:T5"/>
    <mergeCell ref="U4:V4"/>
    <mergeCell ref="P4:P5"/>
    <mergeCell ref="L4:L5"/>
    <mergeCell ref="A4:A5"/>
    <mergeCell ref="B4:B5"/>
    <mergeCell ref="C4:C5"/>
    <mergeCell ref="D4:D5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CONSOLIDADO 2025</vt:lpstr>
      <vt:lpstr>Hoja1</vt:lpstr>
      <vt:lpstr>'POA CONSOLIDADO 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VIVEM</dc:creator>
  <cp:lastModifiedBy>MonicaFinanciero</cp:lastModifiedBy>
  <cp:lastPrinted>2024-12-05T19:49:00Z</cp:lastPrinted>
  <dcterms:created xsi:type="dcterms:W3CDTF">2023-07-20T14:05:45Z</dcterms:created>
  <dcterms:modified xsi:type="dcterms:W3CDTF">2026-04-01T21:02:31Z</dcterms:modified>
</cp:coreProperties>
</file>