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0" windowWidth="19320" windowHeight="9090" tabRatio="462"/>
  </bookViews>
  <sheets>
    <sheet name="Nomina" sheetId="4" r:id="rId1"/>
    <sheet name="Bienes y servicios" sheetId="1" r:id="rId2"/>
    <sheet name="Objetivos" sheetId="3" r:id="rId3"/>
  </sheets>
  <calcPr calcId="145621"/>
</workbook>
</file>

<file path=xl/calcChain.xml><?xml version="1.0" encoding="utf-8"?>
<calcChain xmlns="http://schemas.openxmlformats.org/spreadsheetml/2006/main">
  <c r="O43" i="1" l="1"/>
  <c r="N43" i="1"/>
  <c r="M43" i="1"/>
  <c r="P34" i="1"/>
  <c r="Q34" i="1" s="1"/>
  <c r="R34" i="1" s="1"/>
  <c r="S34" i="1" s="1"/>
  <c r="T34" i="1" l="1"/>
  <c r="P36" i="1"/>
  <c r="Q36" i="1" s="1"/>
  <c r="R36" i="1" s="1"/>
  <c r="P37" i="1"/>
  <c r="Q37" i="1" s="1"/>
  <c r="R37" i="1" s="1"/>
  <c r="S37" i="1" s="1"/>
  <c r="T37" i="1" s="1"/>
  <c r="P38" i="1"/>
  <c r="P39" i="1"/>
  <c r="Q39" i="1" s="1"/>
  <c r="P40" i="1"/>
  <c r="P41" i="1"/>
  <c r="P42" i="1"/>
  <c r="P20" i="1"/>
  <c r="Q20" i="1" s="1"/>
  <c r="R20" i="1" s="1"/>
  <c r="S20" i="1" s="1"/>
  <c r="P21" i="1"/>
  <c r="Q21" i="1" s="1"/>
  <c r="R21" i="1" s="1"/>
  <c r="S21" i="1" s="1"/>
  <c r="P22" i="1"/>
  <c r="Q22" i="1" s="1"/>
  <c r="R22" i="1" s="1"/>
  <c r="S22" i="1" s="1"/>
  <c r="P23" i="1"/>
  <c r="P24" i="1"/>
  <c r="Q24" i="1" s="1"/>
  <c r="R24" i="1" s="1"/>
  <c r="P25" i="1"/>
  <c r="Q25" i="1" s="1"/>
  <c r="R25" i="1" s="1"/>
  <c r="S25" i="1" s="1"/>
  <c r="P26" i="1"/>
  <c r="Q26" i="1" s="1"/>
  <c r="R26" i="1" s="1"/>
  <c r="S26" i="1" s="1"/>
  <c r="P27" i="1"/>
  <c r="P28" i="1"/>
  <c r="P29" i="1"/>
  <c r="Q29" i="1" s="1"/>
  <c r="R29" i="1" s="1"/>
  <c r="S29" i="1" s="1"/>
  <c r="P30" i="1"/>
  <c r="Q30" i="1" s="1"/>
  <c r="R30" i="1" s="1"/>
  <c r="S30" i="1" s="1"/>
  <c r="P31" i="1"/>
  <c r="P32" i="1"/>
  <c r="Q32" i="1" s="1"/>
  <c r="R32" i="1" s="1"/>
  <c r="S32" i="1" s="1"/>
  <c r="P33" i="1"/>
  <c r="P35" i="1"/>
  <c r="Q35" i="1" s="1"/>
  <c r="R35" i="1" s="1"/>
  <c r="S35" i="1" s="1"/>
  <c r="P19" i="1"/>
  <c r="Q19" i="1" s="1"/>
  <c r="R19" i="1" s="1"/>
  <c r="S19" i="1" s="1"/>
  <c r="P18" i="1"/>
  <c r="Q18" i="1" s="1"/>
  <c r="R18" i="1" s="1"/>
  <c r="S18" i="1" s="1"/>
  <c r="P17" i="1"/>
  <c r="Q17" i="1" s="1"/>
  <c r="R17" i="1" s="1"/>
  <c r="S17" i="1" s="1"/>
  <c r="P16" i="1"/>
  <c r="Q16" i="1" s="1"/>
  <c r="R16" i="1" s="1"/>
  <c r="S16" i="1" s="1"/>
  <c r="T11" i="4"/>
  <c r="T12" i="4"/>
  <c r="T21" i="1" l="1"/>
  <c r="T20" i="1"/>
  <c r="T16" i="1"/>
  <c r="T26" i="1"/>
  <c r="Q31" i="1"/>
  <c r="R31" i="1" s="1"/>
  <c r="S31" i="1" s="1"/>
  <c r="Q42" i="1"/>
  <c r="R42" i="1" s="1"/>
  <c r="S42" i="1" s="1"/>
  <c r="Q41" i="1"/>
  <c r="R41" i="1" s="1"/>
  <c r="S41" i="1" s="1"/>
  <c r="Q40" i="1"/>
  <c r="R40" i="1" s="1"/>
  <c r="S40" i="1" s="1"/>
  <c r="R39" i="1"/>
  <c r="S39" i="1" s="1"/>
  <c r="Q38" i="1"/>
  <c r="R38" i="1" s="1"/>
  <c r="S38" i="1" s="1"/>
  <c r="S36" i="1"/>
  <c r="T36" i="1" s="1"/>
  <c r="T35" i="1"/>
  <c r="T32" i="1"/>
  <c r="Q33" i="1"/>
  <c r="R33" i="1" s="1"/>
  <c r="S33" i="1" s="1"/>
  <c r="T30" i="1"/>
  <c r="T29" i="1"/>
  <c r="Q28" i="1"/>
  <c r="R28" i="1" s="1"/>
  <c r="S28" i="1" s="1"/>
  <c r="Q27" i="1"/>
  <c r="R27" i="1" s="1"/>
  <c r="S27" i="1" s="1"/>
  <c r="T25" i="1"/>
  <c r="S24" i="1"/>
  <c r="T24" i="1" s="1"/>
  <c r="T22" i="1"/>
  <c r="Q23" i="1"/>
  <c r="R23" i="1" s="1"/>
  <c r="S23" i="1" s="1"/>
  <c r="T19" i="1"/>
  <c r="T18" i="1"/>
  <c r="T17" i="1"/>
  <c r="R12" i="4"/>
  <c r="V12" i="4" s="1"/>
  <c r="R11" i="4"/>
  <c r="T33" i="1" l="1"/>
  <c r="T39" i="1"/>
  <c r="T42" i="1"/>
  <c r="T40" i="1"/>
  <c r="T31" i="1"/>
  <c r="T41" i="1"/>
  <c r="T38" i="1"/>
  <c r="T28" i="1"/>
  <c r="T27" i="1"/>
  <c r="T23" i="1"/>
  <c r="V11" i="4"/>
  <c r="U11" i="4"/>
  <c r="S11" i="4"/>
  <c r="U12" i="4"/>
  <c r="S12" i="4"/>
  <c r="W12" i="4" l="1"/>
  <c r="W11" i="4"/>
  <c r="T9" i="4" l="1"/>
  <c r="P8" i="1" l="1"/>
  <c r="P9" i="1"/>
  <c r="P10" i="1"/>
  <c r="P11" i="1"/>
  <c r="P12" i="1"/>
  <c r="P13" i="1"/>
  <c r="P14" i="1"/>
  <c r="P15" i="1"/>
  <c r="P7" i="1"/>
  <c r="P43" i="1" l="1"/>
  <c r="Q14" i="1"/>
  <c r="R14" i="1" s="1"/>
  <c r="S14" i="1" s="1"/>
  <c r="Q10" i="1"/>
  <c r="R10" i="1" s="1"/>
  <c r="S10" i="1" s="1"/>
  <c r="Q13" i="1"/>
  <c r="R13" i="1" s="1"/>
  <c r="S13" i="1" s="1"/>
  <c r="Q9" i="1"/>
  <c r="R9" i="1" s="1"/>
  <c r="S9" i="1" s="1"/>
  <c r="Q12" i="1"/>
  <c r="R12" i="1" s="1"/>
  <c r="S12" i="1" s="1"/>
  <c r="Q8" i="1"/>
  <c r="R8" i="1" s="1"/>
  <c r="S8" i="1" s="1"/>
  <c r="Q15" i="1"/>
  <c r="R15" i="1" s="1"/>
  <c r="S15" i="1" s="1"/>
  <c r="Q11" i="1"/>
  <c r="R11" i="1" s="1"/>
  <c r="S11" i="1" s="1"/>
  <c r="Q7" i="1"/>
  <c r="N17" i="3"/>
  <c r="Q43" i="1" l="1"/>
  <c r="T11" i="1"/>
  <c r="T15" i="1"/>
  <c r="T12" i="1"/>
  <c r="T13" i="1"/>
  <c r="T14" i="1"/>
  <c r="T8" i="1"/>
  <c r="T9" i="1"/>
  <c r="T10" i="1"/>
  <c r="R7" i="1"/>
  <c r="R9" i="4"/>
  <c r="S7" i="1" l="1"/>
  <c r="S43" i="1" s="1"/>
  <c r="R43" i="1"/>
  <c r="S9" i="4"/>
  <c r="R13" i="4"/>
  <c r="T7" i="1"/>
  <c r="T43" i="1" s="1"/>
  <c r="R10" i="4"/>
  <c r="S10" i="4" s="1"/>
  <c r="T10" i="4"/>
  <c r="T13" i="4" s="1"/>
  <c r="U9" i="4"/>
  <c r="V9" i="4"/>
  <c r="S13" i="4" l="1"/>
  <c r="V10" i="4"/>
  <c r="V13" i="4" s="1"/>
  <c r="U10" i="4"/>
  <c r="U13" i="4" s="1"/>
  <c r="W9" i="4"/>
  <c r="W10" i="4" l="1"/>
  <c r="W13" i="4" s="1"/>
</calcChain>
</file>

<file path=xl/comments1.xml><?xml version="1.0" encoding="utf-8"?>
<comments xmlns="http://schemas.openxmlformats.org/spreadsheetml/2006/main">
  <authors>
    <author>Mercy</author>
    <author>Marco Moncayo</author>
    <author>Marco Vinicio Moncayo Gonzalez</author>
  </authors>
  <commentList>
    <comment ref="A7" authorId="0">
      <text>
        <r>
          <rPr>
            <b/>
            <sz val="9"/>
            <color indexed="81"/>
            <rFont val="Tahoma"/>
            <family val="2"/>
          </rPr>
          <t xml:space="preserve">Indique el área de su unidad de acuerdo a lo establecido en el Art. 230 de la COOTAD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7" authorId="0">
      <text>
        <r>
          <rPr>
            <b/>
            <sz val="9"/>
            <color indexed="81"/>
            <rFont val="Tahoma"/>
            <family val="2"/>
          </rPr>
          <t xml:space="preserve">Corresponde al programa que el GAD Municipal ha establecido para su Unidad de acuerdo al Art. 229 del COOTAD
</t>
        </r>
      </text>
    </comment>
    <comment ref="D7" authorId="0">
      <text>
        <r>
          <rPr>
            <b/>
            <sz val="9"/>
            <color indexed="81"/>
            <rFont val="Tahoma"/>
            <family val="2"/>
          </rPr>
          <t xml:space="preserve">Corresponde a los subprogramas establecidos en su unidad administrativa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7" authorId="1">
      <text/>
    </comment>
    <comment ref="H7" authorId="1">
      <text>
        <r>
          <rPr>
            <sz val="8"/>
            <color indexed="81"/>
            <rFont val="Tahoma"/>
            <family val="2"/>
          </rPr>
          <t>Corresponde a las actividades a desarrollarse en el
 proyecto</t>
        </r>
      </text>
    </comment>
    <comment ref="J7" authorId="1">
      <text>
        <r>
          <rPr>
            <b/>
            <sz val="8"/>
            <color indexed="81"/>
            <rFont val="Tahoma"/>
            <family val="2"/>
          </rPr>
          <t xml:space="preserve">Indique la partida de gasto que sera afectada de acuerdo al clasificador presupuestario del gasto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M7" authorId="1">
      <text>
        <r>
          <rPr>
            <b/>
            <sz val="8"/>
            <color indexed="81"/>
            <rFont val="Tahoma"/>
            <family val="2"/>
          </rPr>
          <t>Indique el regimen laboral</t>
        </r>
      </text>
    </comment>
    <comment ref="N7" authorId="1">
      <text>
        <r>
          <rPr>
            <b/>
            <sz val="8"/>
            <color indexed="81"/>
            <rFont val="Tahoma"/>
            <family val="2"/>
          </rPr>
          <t>Indique el grado en caso de tratarse de servicio publico</t>
        </r>
      </text>
    </comment>
    <comment ref="O7" authorId="0">
      <text>
        <r>
          <rPr>
            <b/>
            <sz val="9"/>
            <color indexed="81"/>
            <rFont val="Tahoma"/>
            <family val="2"/>
          </rPr>
          <t>Indique la cantidad de personal a contratar en este cargo</t>
        </r>
      </text>
    </comment>
    <comment ref="P7" authorId="2">
      <text>
        <r>
          <rPr>
            <b/>
            <sz val="9"/>
            <color indexed="81"/>
            <rFont val="Tahoma"/>
            <family val="2"/>
          </rPr>
          <t>Marco Vinicio Moncayo Gonzalez:</t>
        </r>
        <r>
          <rPr>
            <sz val="9"/>
            <color indexed="81"/>
            <rFont val="Tahoma"/>
            <family val="2"/>
          </rPr>
          <t xml:space="preserve">
Indique el numero de meses a contratar
</t>
        </r>
      </text>
    </comment>
    <comment ref="Q7" authorId="0">
      <text>
        <r>
          <rPr>
            <b/>
            <sz val="9"/>
            <color indexed="81"/>
            <rFont val="Tahoma"/>
            <family val="2"/>
          </rPr>
          <t>Indique la remuneracion de acuerdo al grado o al campo ocupacional</t>
        </r>
      </text>
    </comment>
    <comment ref="X7" authorId="2">
      <text>
        <r>
          <rPr>
            <b/>
            <sz val="9"/>
            <color indexed="81"/>
            <rFont val="Tahoma"/>
            <family val="2"/>
          </rPr>
          <t>Marco Vinicio Moncayo Gonzalez:</t>
        </r>
        <r>
          <rPr>
            <sz val="9"/>
            <color indexed="81"/>
            <rFont val="Tahoma"/>
            <family val="2"/>
          </rPr>
          <t xml:space="preserve">
Se refiere a las políticas de equidad
</t>
        </r>
      </text>
    </comment>
    <comment ref="X8" authorId="2">
      <text>
        <r>
          <rPr>
            <b/>
            <sz val="9"/>
            <color indexed="81"/>
            <rFont val="Tahoma"/>
            <family val="2"/>
          </rPr>
          <t>Marco Vinicio Moncayo Gonzalez:</t>
        </r>
        <r>
          <rPr>
            <sz val="9"/>
            <color indexed="81"/>
            <rFont val="Tahoma"/>
            <family val="2"/>
          </rPr>
          <t xml:space="preserve">
Coloque el código de la política de equidad al último nivel
 </t>
        </r>
      </text>
    </comment>
    <comment ref="Y8" authorId="2">
      <text>
        <r>
          <rPr>
            <b/>
            <sz val="9"/>
            <color indexed="81"/>
            <rFont val="Tahoma"/>
            <family val="2"/>
          </rPr>
          <t>Marco Vinicio Moncayo Gonzalez:</t>
        </r>
        <r>
          <rPr>
            <sz val="9"/>
            <color indexed="81"/>
            <rFont val="Tahoma"/>
            <family val="2"/>
          </rPr>
          <t xml:space="preserve">
Copie y pegue el nombre de la política de acuerdo al código de la columna anterior
</t>
        </r>
      </text>
    </comment>
  </commentList>
</comments>
</file>

<file path=xl/comments2.xml><?xml version="1.0" encoding="utf-8"?>
<comments xmlns="http://schemas.openxmlformats.org/spreadsheetml/2006/main">
  <authors>
    <author>Mercy</author>
    <author>Marco Moncayo</author>
    <author>Marco Vinicio Moncayo Gonzalez</author>
  </authors>
  <commentList>
    <comment ref="A5" authorId="0">
      <text>
        <r>
          <rPr>
            <b/>
            <sz val="9"/>
            <color indexed="81"/>
            <rFont val="Tahoma"/>
            <family val="2"/>
          </rPr>
          <t xml:space="preserve">Indique el área de su unidad de acuerdo a lo establecido en el Art. 230 de la COOTAD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5" authorId="0">
      <text>
        <r>
          <rPr>
            <b/>
            <sz val="9"/>
            <color indexed="81"/>
            <rFont val="Tahoma"/>
            <family val="2"/>
          </rPr>
          <t xml:space="preserve">Corresponde al programa que el GAD Municipal ha establecido para su Unidad de acuerdo al Art. 229 del COOTAD
</t>
        </r>
      </text>
    </comment>
    <comment ref="D5" authorId="0">
      <text>
        <r>
          <rPr>
            <b/>
            <sz val="9"/>
            <color indexed="81"/>
            <rFont val="Tahoma"/>
            <family val="2"/>
          </rPr>
          <t xml:space="preserve">Corresponde a los subprogramas establecidos en su unidad administrativa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5" authorId="0">
      <text>
        <r>
          <rPr>
            <b/>
            <sz val="9"/>
            <color indexed="81"/>
            <rFont val="Tahoma"/>
            <family val="2"/>
          </rPr>
          <t xml:space="preserve">Se debe indicar el proyecto establecido en plan operativo anual de unidad administrativa
</t>
        </r>
      </text>
    </comment>
    <comment ref="H5" authorId="1">
      <text>
        <r>
          <rPr>
            <b/>
            <sz val="8"/>
            <color indexed="81"/>
            <rFont val="Tahoma"/>
            <family val="2"/>
          </rPr>
          <t>Corresponde a las actividades a desarrollarse en el
 proyecto</t>
        </r>
      </text>
    </comment>
    <comment ref="J5" authorId="1">
      <text>
        <r>
          <rPr>
            <b/>
            <sz val="8"/>
            <color indexed="81"/>
            <rFont val="Tahoma"/>
            <family val="2"/>
          </rPr>
          <t xml:space="preserve">Indique la partida de gasto que sera afectada de acuerdo al clasificador presupuestario del gasto
</t>
        </r>
      </text>
    </comment>
    <comment ref="K5" authorId="2">
      <text>
        <r>
          <rPr>
            <b/>
            <sz val="9"/>
            <color indexed="81"/>
            <rFont val="Tahoma"/>
            <family val="2"/>
          </rPr>
          <t>Marco Vinicio Moncayo Gonzalez:</t>
        </r>
        <r>
          <rPr>
            <sz val="9"/>
            <color indexed="81"/>
            <rFont val="Tahoma"/>
            <family val="2"/>
          </rPr>
          <t xml:space="preserve">
Indique el nombre de la partida presupuestaria de gastos de acuerdo al clasificador</t>
        </r>
      </text>
    </comment>
    <comment ref="L5" authorId="1">
      <text>
        <r>
          <rPr>
            <b/>
            <sz val="8"/>
            <color indexed="81"/>
            <rFont val="Tahoma"/>
            <family val="2"/>
          </rPr>
          <t xml:space="preserve">Se refiere a los bienes o servicos a contratar
</t>
        </r>
      </text>
    </comment>
    <comment ref="M5" authorId="0">
      <text>
        <r>
          <rPr>
            <b/>
            <sz val="9"/>
            <color indexed="81"/>
            <rFont val="Tahoma"/>
            <family val="2"/>
          </rPr>
          <t>Indique la planificacionb cuatriaual</t>
        </r>
      </text>
    </comment>
    <comment ref="U5" authorId="2">
      <text>
        <r>
          <rPr>
            <b/>
            <sz val="9"/>
            <color indexed="81"/>
            <rFont val="Tahoma"/>
            <family val="2"/>
          </rPr>
          <t>Marco Vinicio Moncayo Gonzalez:</t>
        </r>
        <r>
          <rPr>
            <sz val="9"/>
            <color indexed="81"/>
            <rFont val="Tahoma"/>
            <family val="2"/>
          </rPr>
          <t xml:space="preserve">
Se refiere a las políticas de equidad
</t>
        </r>
      </text>
    </comment>
    <comment ref="U6" authorId="2">
      <text>
        <r>
          <rPr>
            <b/>
            <sz val="9"/>
            <color indexed="81"/>
            <rFont val="Tahoma"/>
            <family val="2"/>
          </rPr>
          <t>Marco Vinicio Moncayo Gonzalez:</t>
        </r>
        <r>
          <rPr>
            <sz val="9"/>
            <color indexed="81"/>
            <rFont val="Tahoma"/>
            <family val="2"/>
          </rPr>
          <t xml:space="preserve">
Coloque el código de la política de equidad al último nivel
 </t>
        </r>
      </text>
    </comment>
    <comment ref="V6" authorId="2">
      <text>
        <r>
          <rPr>
            <b/>
            <sz val="9"/>
            <color indexed="81"/>
            <rFont val="Tahoma"/>
            <family val="2"/>
          </rPr>
          <t>Marco Vinicio Moncayo Gonzalez:</t>
        </r>
        <r>
          <rPr>
            <sz val="9"/>
            <color indexed="81"/>
            <rFont val="Tahoma"/>
            <family val="2"/>
          </rPr>
          <t xml:space="preserve">
Copie y pegue el nombre de la política de acuerdo al código de la columna anterior
</t>
        </r>
      </text>
    </comment>
  </commentList>
</comments>
</file>

<file path=xl/comments3.xml><?xml version="1.0" encoding="utf-8"?>
<comments xmlns="http://schemas.openxmlformats.org/spreadsheetml/2006/main">
  <authors>
    <author>Regional02</author>
  </authors>
  <commentList>
    <comment ref="G7" authorId="0">
      <text>
        <r>
          <rPr>
            <sz val="10"/>
            <color indexed="81"/>
            <rFont val="Tahoma"/>
            <family val="2"/>
          </rPr>
          <t>INDICADOR:
1. Cantidad
2. Tiempo
3. Calidad</t>
        </r>
      </text>
    </comment>
    <comment ref="H7" authorId="0">
      <text>
        <r>
          <rPr>
            <b/>
            <sz val="8"/>
            <color indexed="81"/>
            <rFont val="Tahoma"/>
            <family val="2"/>
          </rPr>
          <t>META:
Logro alcanzado</t>
        </r>
      </text>
    </comment>
  </commentList>
</comments>
</file>

<file path=xl/sharedStrings.xml><?xml version="1.0" encoding="utf-8"?>
<sst xmlns="http://schemas.openxmlformats.org/spreadsheetml/2006/main" count="512" uniqueCount="173">
  <si>
    <t>PROGRAMA</t>
  </si>
  <si>
    <t>PARTIDA</t>
  </si>
  <si>
    <t>AREA</t>
  </si>
  <si>
    <t>SUBPROGRAMA</t>
  </si>
  <si>
    <t>ACTIVIDAD</t>
  </si>
  <si>
    <t>DENOMINACION</t>
  </si>
  <si>
    <t>TOTALES</t>
  </si>
  <si>
    <t>ADMINISTRACION GENERAL</t>
  </si>
  <si>
    <t>NOMBRE DEL SUBPROGRAMA</t>
  </si>
  <si>
    <t>PROYECTO</t>
  </si>
  <si>
    <t>NOMBRE DEL PROYECTO</t>
  </si>
  <si>
    <t>NOMBRE DEL PROGRAMA</t>
  </si>
  <si>
    <t>NOMBRE DE LA ACTIVIDAD</t>
  </si>
  <si>
    <t>Remuneraciones Unificadas</t>
  </si>
  <si>
    <t>GRADO</t>
  </si>
  <si>
    <t>REMUNERACION MENSUAL</t>
  </si>
  <si>
    <t>REMUNERACION ANUAL</t>
  </si>
  <si>
    <t>DECIMO TERCER SUELDO</t>
  </si>
  <si>
    <t>DECIMO CUARTO SUALDO</t>
  </si>
  <si>
    <t>FONDO DE RESERVA</t>
  </si>
  <si>
    <t>APORTE PATRONAL</t>
  </si>
  <si>
    <t>COSTO TOTAL</t>
  </si>
  <si>
    <t>REGIMEN LABORAL</t>
  </si>
  <si>
    <t>PRESUPUESTO PLURIANUAL</t>
  </si>
  <si>
    <t>PRODUCTO A ADQUIRIR O CONTRATAR</t>
  </si>
  <si>
    <t>Objetivo Estratégico Institucional
(OEI)</t>
  </si>
  <si>
    <t>Indicador de gestión 
del Objetivo</t>
  </si>
  <si>
    <t>Meta de gestión del Objetivo</t>
  </si>
  <si>
    <t>Tiempo previsto para alcanzar la meta
(en meses)</t>
  </si>
  <si>
    <t>Programación trimestral en % de la meta</t>
  </si>
  <si>
    <t>Presupuesto del Objetivo Estratégico Institucional</t>
  </si>
  <si>
    <t>Responsable del Objetivo Estratégico Institucional</t>
  </si>
  <si>
    <t>Programas</t>
  </si>
  <si>
    <t>I</t>
  </si>
  <si>
    <t>II</t>
  </si>
  <si>
    <t>III</t>
  </si>
  <si>
    <t>IV</t>
  </si>
  <si>
    <t xml:space="preserve">Total presupuesto </t>
  </si>
  <si>
    <t>TOTAL PLURIANUAL</t>
  </si>
  <si>
    <t>CODIGO DE ACTIVIDAD</t>
  </si>
  <si>
    <t>CODIGO DEL PROYECTO</t>
  </si>
  <si>
    <t>(Valor ejecutado / valor total) x 100</t>
  </si>
  <si>
    <t>&lt; = 100%</t>
  </si>
  <si>
    <t>PLANIFICACION CUATRIMESTRAL</t>
  </si>
  <si>
    <t>CANTIDAD</t>
  </si>
  <si>
    <t>DENOMINACION D LA PARTIDA</t>
  </si>
  <si>
    <t>POLITICA DE EQUIDAD</t>
  </si>
  <si>
    <t xml:space="preserve">CODIGO </t>
  </si>
  <si>
    <t>NOMBRE</t>
  </si>
  <si>
    <t>ASIGNACION 2017</t>
  </si>
  <si>
    <t>Año 2018</t>
  </si>
  <si>
    <t>Año 2019</t>
  </si>
  <si>
    <t>Año 2020</t>
  </si>
  <si>
    <t>NUMERO DE MESES</t>
  </si>
  <si>
    <t>5.1.01.05</t>
  </si>
  <si>
    <t>CARGO</t>
  </si>
  <si>
    <t>1º</t>
  </si>
  <si>
    <t>2º</t>
  </si>
  <si>
    <t>3º</t>
  </si>
  <si>
    <t>Fomentar la participación de niñas, niños y 
adolescentes en la formulación de programas y 
proyectos de fortalecimiento de la 
corresponsabilidad y la exigibilidad de sus derechos</t>
  </si>
  <si>
    <t>01050505</t>
  </si>
  <si>
    <t>Fomentar la participación de niñas, niños y 
adolescentes en la formulación de programas y proyectos de fortalecimiento de la corresponsabilidad y la exigibilidad de sus derechos</t>
  </si>
  <si>
    <t>LOSEP</t>
  </si>
  <si>
    <t>SERVICIOS SOCIALES</t>
  </si>
  <si>
    <t>53.01.06</t>
  </si>
  <si>
    <t>Servicio de Correo</t>
  </si>
  <si>
    <t>Envío de correspondencia</t>
  </si>
  <si>
    <t>53.02.07</t>
  </si>
  <si>
    <t>Difusión, Información y Publicidad</t>
  </si>
  <si>
    <t>Trípticos, bípticos, afiches, carpetas, folletos, hojas informativas</t>
  </si>
  <si>
    <t>53.04.99</t>
  </si>
  <si>
    <t>Otras Instalaciones, Mantenimiento y Reparaciones</t>
  </si>
  <si>
    <t xml:space="preserve">Mantenimiento y arreglo de edificio </t>
  </si>
  <si>
    <t>53.07.01</t>
  </si>
  <si>
    <t>Desarrollo, Actualización, Asistencia Técnica y Soporte de Sistemas Informáticos</t>
  </si>
  <si>
    <t>Servicio de Internet</t>
  </si>
  <si>
    <t>53.08.04</t>
  </si>
  <si>
    <t>Materiales de Oficina</t>
  </si>
  <si>
    <t>53.08.05</t>
  </si>
  <si>
    <t>Materiales de Aseo</t>
  </si>
  <si>
    <t>53.08.11</t>
  </si>
  <si>
    <t>Materiales de Construcción, Eléctricos, Plomería, Carpintería .</t>
  </si>
  <si>
    <t>53.08.99</t>
  </si>
  <si>
    <t>Otros de Uso y Consumo Corriente</t>
  </si>
  <si>
    <t>Varios</t>
  </si>
  <si>
    <t>84.01.03</t>
  </si>
  <si>
    <t>Mobiliarios</t>
  </si>
  <si>
    <t>84.01.07</t>
  </si>
  <si>
    <t>Equipos, Sistemas y Paquetes Informáticos</t>
  </si>
  <si>
    <t>Materiales de construcción</t>
  </si>
  <si>
    <t>Compra de escritorios</t>
  </si>
  <si>
    <t>Compra de Ordenador</t>
  </si>
  <si>
    <t>SERVICIOS GENERALES</t>
  </si>
  <si>
    <t>FONDO CANTONAL MUNICIPAL</t>
  </si>
  <si>
    <t>73.06.01</t>
  </si>
  <si>
    <t>Consultoría, Asesoría e Investigación Especializada</t>
  </si>
  <si>
    <t>Proyectos</t>
  </si>
  <si>
    <t>73.06.03</t>
  </si>
  <si>
    <t>Servicios de Capacitación</t>
  </si>
  <si>
    <t>Capacitación</t>
  </si>
  <si>
    <t>CONCEJO CONSULTIVO</t>
  </si>
  <si>
    <t>73.02.07</t>
  </si>
  <si>
    <t>73.03.01</t>
  </si>
  <si>
    <t>Pasajes al Interior</t>
  </si>
  <si>
    <t>Campamentos</t>
  </si>
  <si>
    <t>73.03.03</t>
  </si>
  <si>
    <t>73.08.01</t>
  </si>
  <si>
    <t>Alimentos y Bebidas</t>
  </si>
  <si>
    <t>Talleres</t>
  </si>
  <si>
    <t>DEFENSORÍAS COMUNITARIAS</t>
  </si>
  <si>
    <t>73.08.99</t>
  </si>
  <si>
    <t>73.08.04</t>
  </si>
  <si>
    <t>Insumos de oficina</t>
  </si>
  <si>
    <t>Cursos</t>
  </si>
  <si>
    <t>73.08.12</t>
  </si>
  <si>
    <t>Materiales Didácticos</t>
  </si>
  <si>
    <t>ADMINISTRACION FINANCIERA</t>
  </si>
  <si>
    <t>57.01.01</t>
  </si>
  <si>
    <t>Impuesto al Valor Agregado</t>
  </si>
  <si>
    <t>IVA</t>
  </si>
  <si>
    <t>57.02.03</t>
  </si>
  <si>
    <t>Comisiones Bancarias</t>
  </si>
  <si>
    <t>Servicios bancarios</t>
  </si>
  <si>
    <t>57.02.99</t>
  </si>
  <si>
    <t>Otros Gastos Financieros</t>
  </si>
  <si>
    <t>POLITICA PUBLICA</t>
  </si>
  <si>
    <t>Suministros de oficina</t>
  </si>
  <si>
    <t>OTROS SERVICIOS SOCIALES</t>
  </si>
  <si>
    <t>JUNTAS CANTONALES</t>
  </si>
  <si>
    <t>73.02.04</t>
  </si>
  <si>
    <t>Edición, Impresión, Reproducción y Publicaciones</t>
  </si>
  <si>
    <t>Impresión de pancartas</t>
  </si>
  <si>
    <t xml:space="preserve">Viajes a cantones </t>
  </si>
  <si>
    <t>Viáticos y Subsistencias en el Interior</t>
  </si>
  <si>
    <t>73.08.11</t>
  </si>
  <si>
    <t>ADMINISTRACIÓN FINANCIERA</t>
  </si>
  <si>
    <t>POLÍTICA PÚBLICA</t>
  </si>
  <si>
    <t>97.01.01</t>
  </si>
  <si>
    <t>De Cuentas por Pagar</t>
  </si>
  <si>
    <t>Créditos pendientes</t>
  </si>
  <si>
    <t>SECRETARIO EJECUTIVO</t>
  </si>
  <si>
    <t>PATRONATO MUNICIPAL</t>
  </si>
  <si>
    <t>SECRETARIO EJECUTIVO-CONTADORA</t>
  </si>
  <si>
    <t>MIEMBROS DE JUNTA</t>
  </si>
  <si>
    <t>CCNAL</t>
  </si>
  <si>
    <t>JCPDNNAL</t>
  </si>
  <si>
    <t>Articular procesos administrativos, técnicos, operativos y de gestión institucional, en aplicación a los derechos de los niños, niñas y adolescentes</t>
  </si>
  <si>
    <t>Articular acciones de coordinación para la conformación y fortalecimiento de las Defensorías Comunitarias, para la promoción y  defensa y vigilancia de los derechos de los niños, niñas y adolescentes en el tejido social comunitario</t>
  </si>
  <si>
    <t xml:space="preserve">Aplicar las normas legales del Código de la Niñez y Adolescencia, conociendo de oficio o a petición de parte los casos de amenaza o violación de los derechos individuales de niños, niñas y adolescentes y disponer las medidas administrativas de protección que sean necesarias para proteger o restituir los derechos </t>
  </si>
  <si>
    <t xml:space="preserve">Desarrollar acciones de organización y fortalecimiento del movimiento Comunidad Juvenil Positiva;  como actores participativos del  Consejo  Consultivo de la niñez y adolescencia del cantón Loja </t>
  </si>
  <si>
    <t>Correcto funcionamiento de procedimientos contables</t>
  </si>
  <si>
    <t>7.1.01.05</t>
  </si>
  <si>
    <t>MIEMBRO DE JUNTA</t>
  </si>
  <si>
    <t>CONCEJO CANTONAL DE LA NIÑEZ Y ADOLESCENCIA DE LOJA</t>
  </si>
  <si>
    <t>PLAN OPERATIVO ANUAL 2017</t>
  </si>
  <si>
    <t>ELABORADO POR:</t>
  </si>
  <si>
    <t>REVISADO POR:</t>
  </si>
  <si>
    <t>AUTORIZADO POR:</t>
  </si>
  <si>
    <t>Lic. Rosario Erreis Flores</t>
  </si>
  <si>
    <t>Lic. Antonio Bermeo</t>
  </si>
  <si>
    <t>Dr. José Bolívar Castillo Vivanco</t>
  </si>
  <si>
    <t>ALCALDE DE LOJA</t>
  </si>
  <si>
    <t>PRESIDENTE DEL CCNAL</t>
  </si>
  <si>
    <t>SECRETARIO EJECUTIVO CCNAL</t>
  </si>
  <si>
    <t>CONTADORA</t>
  </si>
  <si>
    <t>Suministros de aseo</t>
  </si>
  <si>
    <t xml:space="preserve">                                      Dr. José Bolívar Castillo Vivanco</t>
  </si>
  <si>
    <t xml:space="preserve">             ALCALDE DE LOJA</t>
  </si>
  <si>
    <t xml:space="preserve">                          AUTORIZADO POR:</t>
  </si>
  <si>
    <t xml:space="preserve">                       PRESIDENTE DEL CCNAL</t>
  </si>
  <si>
    <t>Formular propuestas de políticas públicas en aplicación a los  derechos de los niños, niñas y adolescentes</t>
  </si>
  <si>
    <t>Loja, 01 de agosto  2016</t>
  </si>
  <si>
    <t>Loja, 01 de agosto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</si>
</sst>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_$_-;\-* #,##0.00\ _$_-;_-* &quot;-&quot;??\ _$_-;_-@_-"/>
    <numFmt numFmtId="165" formatCode="00"/>
    <numFmt numFmtId="166" formatCode="000"/>
    <numFmt numFmtId="167" formatCode="_-* #,##0.00\ _€_-;\-* #,##0.00\ _€_-;_-* &quot;-&quot;??\ _€_-;_-@_-"/>
  </numFmts>
  <fonts count="21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1"/>
      <name val="Tahoma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8"/>
      <color rgb="FF000000"/>
      <name val="Arial"/>
      <family val="2"/>
    </font>
    <font>
      <b/>
      <sz val="16"/>
      <color theme="1"/>
      <name val="Monotype Corsiva"/>
      <family val="4"/>
    </font>
    <font>
      <b/>
      <sz val="18"/>
      <color theme="1"/>
      <name val="Arial"/>
      <family val="2"/>
    </font>
    <font>
      <sz val="8"/>
      <color theme="1"/>
      <name val="Calibri"/>
      <family val="2"/>
      <scheme val="minor"/>
    </font>
    <font>
      <b/>
      <sz val="18"/>
      <color theme="1"/>
      <name val="Monotype Corsiva"/>
      <family val="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8" fillId="0" borderId="0"/>
  </cellStyleXfs>
  <cellXfs count="127">
    <xf numFmtId="0" fontId="0" fillId="0" borderId="0" xfId="0"/>
    <xf numFmtId="2" fontId="1" fillId="0" borderId="0" xfId="0" applyNumberFormat="1" applyFont="1" applyAlignment="1">
      <alignment horizontal="justify" vertical="justify"/>
    </xf>
    <xf numFmtId="2" fontId="2" fillId="0" borderId="0" xfId="0" applyNumberFormat="1" applyFont="1" applyAlignment="1">
      <alignment horizontal="center" vertical="justify"/>
    </xf>
    <xf numFmtId="2" fontId="2" fillId="0" borderId="0" xfId="0" applyNumberFormat="1" applyFont="1" applyAlignment="1">
      <alignment horizontal="justify" vertical="justify"/>
    </xf>
    <xf numFmtId="4" fontId="2" fillId="0" borderId="0" xfId="0" applyNumberFormat="1" applyFont="1" applyAlignment="1">
      <alignment horizontal="right" vertical="justify"/>
    </xf>
    <xf numFmtId="1" fontId="2" fillId="0" borderId="1" xfId="0" applyNumberFormat="1" applyFont="1" applyBorder="1" applyAlignment="1">
      <alignment horizontal="center" vertical="justify"/>
    </xf>
    <xf numFmtId="165" fontId="2" fillId="0" borderId="1" xfId="0" applyNumberFormat="1" applyFont="1" applyBorder="1" applyAlignment="1">
      <alignment horizontal="center" vertical="justify"/>
    </xf>
    <xf numFmtId="165" fontId="2" fillId="0" borderId="1" xfId="0" applyNumberFormat="1" applyFont="1" applyBorder="1" applyAlignment="1">
      <alignment horizontal="left" vertical="justify"/>
    </xf>
    <xf numFmtId="166" fontId="2" fillId="0" borderId="1" xfId="0" applyNumberFormat="1" applyFont="1" applyBorder="1" applyAlignment="1">
      <alignment horizontal="left" vertical="justify"/>
    </xf>
    <xf numFmtId="166" fontId="2" fillId="0" borderId="1" xfId="0" applyNumberFormat="1" applyFont="1" applyBorder="1" applyAlignment="1">
      <alignment horizontal="center" vertical="justify"/>
    </xf>
    <xf numFmtId="2" fontId="2" fillId="0" borderId="1" xfId="0" applyNumberFormat="1" applyFont="1" applyBorder="1" applyAlignment="1">
      <alignment horizontal="justify" vertical="justify"/>
    </xf>
    <xf numFmtId="4" fontId="2" fillId="0" borderId="0" xfId="0" applyNumberFormat="1" applyFont="1" applyAlignment="1">
      <alignment horizontal="center" vertical="justify"/>
    </xf>
    <xf numFmtId="165" fontId="2" fillId="0" borderId="6" xfId="0" applyNumberFormat="1" applyFont="1" applyBorder="1" applyAlignment="1">
      <alignment horizontal="center" vertical="justify"/>
    </xf>
    <xf numFmtId="165" fontId="2" fillId="0" borderId="6" xfId="0" applyNumberFormat="1" applyFont="1" applyBorder="1" applyAlignment="1">
      <alignment horizontal="left" vertical="justify"/>
    </xf>
    <xf numFmtId="0" fontId="10" fillId="3" borderId="5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wrapText="1"/>
    </xf>
    <xf numFmtId="0" fontId="2" fillId="0" borderId="0" xfId="0" applyFont="1"/>
    <xf numFmtId="0" fontId="2" fillId="0" borderId="6" xfId="0" applyFont="1" applyBorder="1" applyAlignment="1">
      <alignment horizontal="center" vertical="center"/>
    </xf>
    <xf numFmtId="0" fontId="12" fillId="2" borderId="6" xfId="0" applyFont="1" applyFill="1" applyBorder="1" applyAlignment="1">
      <alignment horizontal="left" vertical="center" wrapText="1"/>
    </xf>
    <xf numFmtId="9" fontId="2" fillId="2" borderId="6" xfId="2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vertical="center"/>
    </xf>
    <xf numFmtId="0" fontId="2" fillId="2" borderId="6" xfId="0" applyFont="1" applyFill="1" applyBorder="1" applyAlignment="1">
      <alignment horizontal="center" vertical="center" wrapText="1"/>
    </xf>
    <xf numFmtId="4" fontId="1" fillId="2" borderId="6" xfId="1" applyNumberFormat="1" applyFont="1" applyFill="1" applyBorder="1" applyAlignment="1">
      <alignment horizontal="right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vertical="center" wrapText="1"/>
    </xf>
    <xf numFmtId="4" fontId="10" fillId="4" borderId="3" xfId="1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2" fontId="2" fillId="0" borderId="6" xfId="0" applyNumberFormat="1" applyFont="1" applyBorder="1" applyAlignment="1">
      <alignment horizontal="justify" vertical="justify"/>
    </xf>
    <xf numFmtId="2" fontId="14" fillId="0" borderId="0" xfId="0" applyNumberFormat="1" applyFont="1" applyAlignment="1">
      <alignment horizontal="justify" vertical="justify"/>
    </xf>
    <xf numFmtId="0" fontId="15" fillId="0" borderId="0" xfId="0" applyFont="1"/>
    <xf numFmtId="0" fontId="13" fillId="0" borderId="1" xfId="1" applyNumberFormat="1" applyFont="1" applyBorder="1" applyAlignment="1">
      <alignment horizontal="center" vertical="justify"/>
    </xf>
    <xf numFmtId="164" fontId="13" fillId="0" borderId="1" xfId="1" applyFont="1" applyBorder="1" applyAlignment="1">
      <alignment horizontal="center" vertical="justify"/>
    </xf>
    <xf numFmtId="2" fontId="13" fillId="0" borderId="0" xfId="0" applyNumberFormat="1" applyFont="1" applyAlignment="1">
      <alignment horizontal="justify" vertical="justify"/>
    </xf>
    <xf numFmtId="1" fontId="14" fillId="0" borderId="1" xfId="0" applyNumberFormat="1" applyFont="1" applyBorder="1" applyAlignment="1">
      <alignment horizontal="center" vertical="justify"/>
    </xf>
    <xf numFmtId="165" fontId="14" fillId="0" borderId="1" xfId="0" applyNumberFormat="1" applyFont="1" applyBorder="1" applyAlignment="1">
      <alignment horizontal="center" vertical="justify"/>
    </xf>
    <xf numFmtId="165" fontId="14" fillId="0" borderId="1" xfId="0" applyNumberFormat="1" applyFont="1" applyBorder="1" applyAlignment="1">
      <alignment horizontal="left" vertical="justify"/>
    </xf>
    <xf numFmtId="166" fontId="14" fillId="0" borderId="1" xfId="0" applyNumberFormat="1" applyFont="1" applyBorder="1" applyAlignment="1">
      <alignment horizontal="center" vertical="justify"/>
    </xf>
    <xf numFmtId="166" fontId="14" fillId="0" borderId="1" xfId="0" applyNumberFormat="1" applyFont="1" applyBorder="1" applyAlignment="1">
      <alignment horizontal="left" vertical="justify"/>
    </xf>
    <xf numFmtId="2" fontId="14" fillId="0" borderId="1" xfId="0" applyNumberFormat="1" applyFont="1" applyBorder="1" applyAlignment="1">
      <alignment horizontal="justify" vertical="justify"/>
    </xf>
    <xf numFmtId="4" fontId="14" fillId="0" borderId="1" xfId="0" applyNumberFormat="1" applyFont="1" applyBorder="1" applyAlignment="1">
      <alignment horizontal="right" vertical="justify"/>
    </xf>
    <xf numFmtId="4" fontId="15" fillId="0" borderId="6" xfId="0" applyNumberFormat="1" applyFont="1" applyBorder="1" applyAlignment="1">
      <alignment vertical="justify"/>
    </xf>
    <xf numFmtId="2" fontId="14" fillId="0" borderId="6" xfId="0" applyNumberFormat="1" applyFont="1" applyBorder="1" applyAlignment="1">
      <alignment horizontal="justify" vertical="justify"/>
    </xf>
    <xf numFmtId="0" fontId="15" fillId="0" borderId="0" xfId="0" applyFont="1" applyAlignment="1">
      <alignment vertical="justify"/>
    </xf>
    <xf numFmtId="2" fontId="13" fillId="0" borderId="1" xfId="0" applyNumberFormat="1" applyFont="1" applyBorder="1" applyAlignment="1">
      <alignment horizontal="justify" vertical="justify"/>
    </xf>
    <xf numFmtId="2" fontId="13" fillId="0" borderId="6" xfId="0" applyNumberFormat="1" applyFont="1" applyBorder="1" applyAlignment="1">
      <alignment horizontal="justify" vertical="justify"/>
    </xf>
    <xf numFmtId="2" fontId="14" fillId="0" borderId="0" xfId="0" applyNumberFormat="1" applyFont="1" applyAlignment="1">
      <alignment horizontal="center" vertical="justify"/>
    </xf>
    <xf numFmtId="4" fontId="14" fillId="0" borderId="0" xfId="0" applyNumberFormat="1" applyFont="1" applyAlignment="1">
      <alignment horizontal="center" vertical="justify"/>
    </xf>
    <xf numFmtId="4" fontId="14" fillId="0" borderId="0" xfId="0" applyNumberFormat="1" applyFont="1" applyAlignment="1">
      <alignment horizontal="right" vertical="justify"/>
    </xf>
    <xf numFmtId="4" fontId="15" fillId="0" borderId="6" xfId="0" applyNumberFormat="1" applyFont="1" applyBorder="1" applyAlignment="1">
      <alignment horizontal="right" vertical="justify"/>
    </xf>
    <xf numFmtId="4" fontId="14" fillId="0" borderId="6" xfId="1" applyNumberFormat="1" applyFont="1" applyBorder="1" applyAlignment="1">
      <alignment horizontal="right" vertical="justify"/>
    </xf>
    <xf numFmtId="4" fontId="13" fillId="0" borderId="1" xfId="0" applyNumberFormat="1" applyFont="1" applyBorder="1" applyAlignment="1">
      <alignment vertical="justify"/>
    </xf>
    <xf numFmtId="4" fontId="13" fillId="0" borderId="1" xfId="1" applyNumberFormat="1" applyFont="1" applyBorder="1" applyAlignment="1">
      <alignment vertical="justify"/>
    </xf>
    <xf numFmtId="4" fontId="13" fillId="0" borderId="6" xfId="1" applyNumberFormat="1" applyFont="1" applyBorder="1" applyAlignment="1">
      <alignment vertical="justify"/>
    </xf>
    <xf numFmtId="2" fontId="13" fillId="0" borderId="6" xfId="0" applyNumberFormat="1" applyFont="1" applyBorder="1" applyAlignment="1">
      <alignment horizontal="center" vertical="justify"/>
    </xf>
    <xf numFmtId="49" fontId="15" fillId="0" borderId="6" xfId="0" applyNumberFormat="1" applyFont="1" applyBorder="1" applyAlignment="1">
      <alignment horizontal="justify" vertical="justify" wrapText="1"/>
    </xf>
    <xf numFmtId="1" fontId="2" fillId="0" borderId="6" xfId="0" applyNumberFormat="1" applyFont="1" applyBorder="1" applyAlignment="1">
      <alignment horizontal="center" vertical="justify"/>
    </xf>
    <xf numFmtId="166" fontId="2" fillId="0" borderId="6" xfId="0" applyNumberFormat="1" applyFont="1" applyBorder="1" applyAlignment="1">
      <alignment horizontal="left" vertical="justify"/>
    </xf>
    <xf numFmtId="166" fontId="2" fillId="0" borderId="6" xfId="0" applyNumberFormat="1" applyFont="1" applyBorder="1" applyAlignment="1">
      <alignment horizontal="center" vertical="justify"/>
    </xf>
    <xf numFmtId="0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" fontId="2" fillId="0" borderId="6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justify" vertical="justify"/>
    </xf>
    <xf numFmtId="2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4" fontId="1" fillId="0" borderId="6" xfId="0" applyNumberFormat="1" applyFont="1" applyBorder="1" applyAlignment="1">
      <alignment horizontal="center" vertical="center"/>
    </xf>
    <xf numFmtId="1" fontId="14" fillId="0" borderId="6" xfId="0" applyNumberFormat="1" applyFont="1" applyBorder="1" applyAlignment="1">
      <alignment horizontal="center" vertical="justify"/>
    </xf>
    <xf numFmtId="165" fontId="14" fillId="0" borderId="6" xfId="0" applyNumberFormat="1" applyFont="1" applyBorder="1" applyAlignment="1">
      <alignment horizontal="center" vertical="justify"/>
    </xf>
    <xf numFmtId="165" fontId="14" fillId="0" borderId="6" xfId="0" applyNumberFormat="1" applyFont="1" applyBorder="1" applyAlignment="1">
      <alignment horizontal="left" vertical="justify"/>
    </xf>
    <xf numFmtId="166" fontId="14" fillId="0" borderId="6" xfId="0" applyNumberFormat="1" applyFont="1" applyBorder="1" applyAlignment="1">
      <alignment horizontal="center" vertical="justify"/>
    </xf>
    <xf numFmtId="166" fontId="14" fillId="0" borderId="6" xfId="0" applyNumberFormat="1" applyFont="1" applyBorder="1" applyAlignment="1">
      <alignment horizontal="left" vertical="justify"/>
    </xf>
    <xf numFmtId="4" fontId="14" fillId="0" borderId="6" xfId="0" applyNumberFormat="1" applyFont="1" applyBorder="1" applyAlignment="1">
      <alignment horizontal="right" vertical="justify"/>
    </xf>
    <xf numFmtId="0" fontId="2" fillId="0" borderId="6" xfId="0" applyFont="1" applyBorder="1" applyAlignment="1">
      <alignment horizontal="justify" vertical="center"/>
    </xf>
    <xf numFmtId="0" fontId="2" fillId="0" borderId="0" xfId="0" applyFont="1" applyAlignment="1">
      <alignment wrapText="1"/>
    </xf>
    <xf numFmtId="0" fontId="2" fillId="0" borderId="6" xfId="0" applyFont="1" applyBorder="1" applyAlignment="1">
      <alignment wrapText="1"/>
    </xf>
    <xf numFmtId="0" fontId="16" fillId="0" borderId="6" xfId="0" applyFont="1" applyBorder="1" applyAlignment="1">
      <alignment wrapText="1"/>
    </xf>
    <xf numFmtId="2" fontId="1" fillId="0" borderId="6" xfId="0" applyNumberFormat="1" applyFont="1" applyBorder="1" applyAlignment="1">
      <alignment horizontal="center" vertical="justify"/>
    </xf>
    <xf numFmtId="49" fontId="19" fillId="0" borderId="6" xfId="0" applyNumberFormat="1" applyFont="1" applyBorder="1" applyAlignment="1">
      <alignment horizontal="justify" vertical="justify" wrapText="1"/>
    </xf>
    <xf numFmtId="4" fontId="2" fillId="0" borderId="0" xfId="0" applyNumberFormat="1" applyFont="1" applyAlignment="1">
      <alignment horizontal="left" vertical="justify"/>
    </xf>
    <xf numFmtId="2" fontId="2" fillId="0" borderId="0" xfId="0" applyNumberFormat="1" applyFont="1" applyAlignment="1">
      <alignment horizontal="left" vertical="justify"/>
    </xf>
    <xf numFmtId="2" fontId="1" fillId="0" borderId="0" xfId="0" applyNumberFormat="1" applyFont="1" applyAlignment="1">
      <alignment horizontal="center" vertical="justify"/>
    </xf>
    <xf numFmtId="4" fontId="1" fillId="0" borderId="0" xfId="0" applyNumberFormat="1" applyFont="1" applyAlignment="1">
      <alignment horizontal="center" vertical="justify"/>
    </xf>
    <xf numFmtId="4" fontId="1" fillId="0" borderId="0" xfId="0" applyNumberFormat="1" applyFont="1" applyAlignment="1">
      <alignment horizontal="right" vertical="justify"/>
    </xf>
    <xf numFmtId="2" fontId="2" fillId="0" borderId="0" xfId="0" applyNumberFormat="1" applyFont="1" applyAlignment="1">
      <alignment vertical="justify"/>
    </xf>
    <xf numFmtId="2" fontId="1" fillId="0" borderId="0" xfId="0" applyNumberFormat="1" applyFont="1" applyAlignment="1">
      <alignment vertical="justify"/>
    </xf>
    <xf numFmtId="4" fontId="1" fillId="0" borderId="1" xfId="0" applyNumberFormat="1" applyFont="1" applyBorder="1" applyAlignment="1">
      <alignment horizontal="center" vertical="justify"/>
    </xf>
    <xf numFmtId="2" fontId="1" fillId="0" borderId="0" xfId="0" applyNumberFormat="1" applyFont="1" applyBorder="1" applyAlignment="1">
      <alignment horizontal="center" vertical="justify"/>
    </xf>
    <xf numFmtId="2" fontId="1" fillId="0" borderId="1" xfId="0" applyNumberFormat="1" applyFont="1" applyBorder="1" applyAlignment="1">
      <alignment horizontal="center" vertical="justify"/>
    </xf>
    <xf numFmtId="2" fontId="1" fillId="0" borderId="2" xfId="0" applyNumberFormat="1" applyFont="1" applyBorder="1" applyAlignment="1">
      <alignment horizontal="center" vertical="justify"/>
    </xf>
    <xf numFmtId="2" fontId="1" fillId="0" borderId="3" xfId="0" applyNumberFormat="1" applyFont="1" applyBorder="1" applyAlignment="1">
      <alignment horizontal="center" vertical="justify"/>
    </xf>
    <xf numFmtId="0" fontId="17" fillId="0" borderId="0" xfId="0" applyFont="1" applyAlignment="1">
      <alignment horizontal="center"/>
    </xf>
    <xf numFmtId="2" fontId="18" fillId="0" borderId="0" xfId="0" applyNumberFormat="1" applyFont="1" applyAlignment="1">
      <alignment horizontal="center" vertical="justify"/>
    </xf>
    <xf numFmtId="4" fontId="1" fillId="0" borderId="0" xfId="0" applyNumberFormat="1" applyFont="1" applyAlignment="1">
      <alignment horizontal="left" vertical="justify"/>
    </xf>
    <xf numFmtId="2" fontId="1" fillId="0" borderId="6" xfId="0" applyNumberFormat="1" applyFont="1" applyBorder="1" applyAlignment="1">
      <alignment horizontal="center" vertical="justify"/>
    </xf>
    <xf numFmtId="2" fontId="1" fillId="0" borderId="7" xfId="0" applyNumberFormat="1" applyFont="1" applyBorder="1" applyAlignment="1">
      <alignment horizontal="center" vertical="justify"/>
    </xf>
    <xf numFmtId="4" fontId="2" fillId="0" borderId="0" xfId="0" applyNumberFormat="1" applyFont="1" applyAlignment="1">
      <alignment horizontal="left" vertical="justify"/>
    </xf>
    <xf numFmtId="2" fontId="2" fillId="0" borderId="0" xfId="0" applyNumberFormat="1" applyFont="1" applyAlignment="1">
      <alignment horizontal="left" vertical="justify"/>
    </xf>
    <xf numFmtId="2" fontId="1" fillId="0" borderId="0" xfId="0" applyNumberFormat="1" applyFont="1" applyAlignment="1">
      <alignment horizontal="left" vertical="justify"/>
    </xf>
    <xf numFmtId="2" fontId="13" fillId="0" borderId="10" xfId="0" applyNumberFormat="1" applyFont="1" applyBorder="1" applyAlignment="1">
      <alignment horizontal="center" vertical="justify"/>
    </xf>
    <xf numFmtId="2" fontId="13" fillId="0" borderId="11" xfId="0" applyNumberFormat="1" applyFont="1" applyBorder="1" applyAlignment="1">
      <alignment horizontal="center" vertical="justify"/>
    </xf>
    <xf numFmtId="4" fontId="13" fillId="0" borderId="10" xfId="0" applyNumberFormat="1" applyFont="1" applyBorder="1" applyAlignment="1">
      <alignment horizontal="center" vertical="justify"/>
    </xf>
    <xf numFmtId="4" fontId="13" fillId="0" borderId="12" xfId="0" applyNumberFormat="1" applyFont="1" applyBorder="1" applyAlignment="1">
      <alignment horizontal="center" vertical="justify"/>
    </xf>
    <xf numFmtId="4" fontId="13" fillId="0" borderId="11" xfId="0" applyNumberFormat="1" applyFont="1" applyBorder="1" applyAlignment="1">
      <alignment horizontal="center" vertical="justify"/>
    </xf>
    <xf numFmtId="2" fontId="13" fillId="0" borderId="12" xfId="0" applyNumberFormat="1" applyFont="1" applyBorder="1" applyAlignment="1">
      <alignment horizontal="center" vertical="justify"/>
    </xf>
    <xf numFmtId="2" fontId="13" fillId="0" borderId="1" xfId="0" applyNumberFormat="1" applyFont="1" applyBorder="1" applyAlignment="1">
      <alignment horizontal="center" vertical="justify"/>
    </xf>
    <xf numFmtId="2" fontId="13" fillId="0" borderId="7" xfId="0" applyNumberFormat="1" applyFont="1" applyBorder="1" applyAlignment="1">
      <alignment horizontal="center" vertical="justify"/>
    </xf>
    <xf numFmtId="2" fontId="13" fillId="0" borderId="3" xfId="0" applyNumberFormat="1" applyFont="1" applyBorder="1" applyAlignment="1">
      <alignment horizontal="center" vertical="justify"/>
    </xf>
    <xf numFmtId="4" fontId="13" fillId="0" borderId="7" xfId="0" applyNumberFormat="1" applyFont="1" applyBorder="1" applyAlignment="1">
      <alignment horizontal="center" vertical="justify"/>
    </xf>
    <xf numFmtId="4" fontId="13" fillId="0" borderId="3" xfId="0" applyNumberFormat="1" applyFont="1" applyBorder="1" applyAlignment="1">
      <alignment horizontal="center" vertical="justify"/>
    </xf>
    <xf numFmtId="2" fontId="14" fillId="0" borderId="0" xfId="0" applyNumberFormat="1" applyFont="1" applyAlignment="1">
      <alignment horizontal="left" vertical="justify"/>
    </xf>
    <xf numFmtId="0" fontId="10" fillId="3" borderId="8" xfId="0" applyFont="1" applyFill="1" applyBorder="1" applyAlignment="1">
      <alignment horizontal="justify" vertical="justify"/>
    </xf>
    <xf numFmtId="0" fontId="10" fillId="3" borderId="9" xfId="0" applyFont="1" applyFill="1" applyBorder="1" applyAlignment="1">
      <alignment horizontal="justify" vertical="justify"/>
    </xf>
    <xf numFmtId="0" fontId="10" fillId="3" borderId="4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1" fillId="3" borderId="5" xfId="0" applyFont="1" applyFill="1" applyBorder="1"/>
    <xf numFmtId="0" fontId="11" fillId="3" borderId="4" xfId="0" applyFont="1" applyFill="1" applyBorder="1"/>
    <xf numFmtId="2" fontId="1" fillId="0" borderId="0" xfId="0" applyNumberFormat="1" applyFont="1" applyAlignment="1">
      <alignment horizontal="center" vertical="justify"/>
    </xf>
    <xf numFmtId="0" fontId="10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vertical="center" wrapText="1"/>
    </xf>
    <xf numFmtId="0" fontId="2" fillId="0" borderId="8" xfId="0" applyFont="1" applyBorder="1" applyAlignment="1">
      <alignment horizontal="center"/>
    </xf>
    <xf numFmtId="4" fontId="1" fillId="0" borderId="0" xfId="0" applyNumberFormat="1" applyFont="1" applyAlignment="1">
      <alignment horizontal="center" vertical="justify"/>
    </xf>
    <xf numFmtId="0" fontId="20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4" fontId="2" fillId="0" borderId="0" xfId="0" applyNumberFormat="1" applyFont="1" applyAlignment="1">
      <alignment horizontal="center" vertical="justify"/>
    </xf>
  </cellXfs>
  <cellStyles count="5">
    <cellStyle name="Millares" xfId="1" builtinId="3"/>
    <cellStyle name="Millares 2" xfId="3"/>
    <cellStyle name="Normal" xfId="0" builtinId="0"/>
    <cellStyle name="Normal 2" xfId="4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133350</xdr:colOff>
      <xdr:row>2</xdr:row>
      <xdr:rowOff>9525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900" y="142875"/>
          <a:ext cx="514350" cy="419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952500</xdr:colOff>
      <xdr:row>0</xdr:row>
      <xdr:rowOff>0</xdr:rowOff>
    </xdr:from>
    <xdr:to>
      <xdr:col>24</xdr:col>
      <xdr:colOff>1638300</xdr:colOff>
      <xdr:row>2</xdr:row>
      <xdr:rowOff>173990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839950" y="0"/>
          <a:ext cx="685800" cy="583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</xdr:colOff>
      <xdr:row>0</xdr:row>
      <xdr:rowOff>0</xdr:rowOff>
    </xdr:from>
    <xdr:to>
      <xdr:col>4</xdr:col>
      <xdr:colOff>787400</xdr:colOff>
      <xdr:row>3</xdr:row>
      <xdr:rowOff>48260</xdr:rowOff>
    </xdr:to>
    <xdr:pic>
      <xdr:nvPicPr>
        <xdr:cNvPr id="4" name="3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24075" y="0"/>
          <a:ext cx="768350" cy="50546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809625</xdr:colOff>
      <xdr:row>0</xdr:row>
      <xdr:rowOff>0</xdr:rowOff>
    </xdr:from>
    <xdr:to>
      <xdr:col>21</xdr:col>
      <xdr:colOff>28575</xdr:colOff>
      <xdr:row>3</xdr:row>
      <xdr:rowOff>126365</xdr:rowOff>
    </xdr:to>
    <xdr:pic>
      <xdr:nvPicPr>
        <xdr:cNvPr id="5" name="4 Imagen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620875" y="0"/>
          <a:ext cx="685800" cy="583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147204</xdr:colOff>
      <xdr:row>1</xdr:row>
      <xdr:rowOff>0</xdr:rowOff>
    </xdr:from>
    <xdr:to>
      <xdr:col>1</xdr:col>
      <xdr:colOff>744681</xdr:colOff>
      <xdr:row>3</xdr:row>
      <xdr:rowOff>63847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0659" y="147205"/>
          <a:ext cx="597477" cy="50546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355023</xdr:colOff>
      <xdr:row>0</xdr:row>
      <xdr:rowOff>138546</xdr:rowOff>
    </xdr:from>
    <xdr:to>
      <xdr:col>14</xdr:col>
      <xdr:colOff>1040823</xdr:colOff>
      <xdr:row>3</xdr:row>
      <xdr:rowOff>133293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43705" y="138546"/>
          <a:ext cx="685800" cy="583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26"/>
  <sheetViews>
    <sheetView tabSelected="1" zoomScaleNormal="100" workbookViewId="0">
      <selection activeCell="E19" sqref="E19"/>
    </sheetView>
  </sheetViews>
  <sheetFormatPr baseColWidth="10" defaultRowHeight="11.25" x14ac:dyDescent="0.25"/>
  <cols>
    <col min="1" max="1" width="5.140625" style="2" bestFit="1" customWidth="1"/>
    <col min="2" max="2" width="5.7109375" style="2" customWidth="1"/>
    <col min="3" max="3" width="17.7109375" style="2" customWidth="1"/>
    <col min="4" max="4" width="4.42578125" style="2" customWidth="1"/>
    <col min="5" max="5" width="12.140625" style="2" customWidth="1"/>
    <col min="6" max="6" width="4.7109375" style="2" customWidth="1"/>
    <col min="7" max="7" width="13.140625" style="2" customWidth="1"/>
    <col min="8" max="8" width="5.85546875" style="2" customWidth="1"/>
    <col min="9" max="9" width="13.42578125" style="2" customWidth="1"/>
    <col min="10" max="10" width="7.7109375" style="3" bestFit="1" customWidth="1"/>
    <col min="11" max="11" width="12.5703125" style="3" customWidth="1"/>
    <col min="12" max="12" width="10.140625" style="3" customWidth="1"/>
    <col min="13" max="13" width="8.5703125" style="3" customWidth="1"/>
    <col min="14" max="14" width="5.28515625" style="2" customWidth="1"/>
    <col min="15" max="15" width="6.28515625" style="11" customWidth="1"/>
    <col min="16" max="16" width="8.140625" style="4" customWidth="1"/>
    <col min="17" max="18" width="10.7109375" style="4" customWidth="1"/>
    <col min="19" max="19" width="7" style="4" customWidth="1"/>
    <col min="20" max="20" width="6.7109375" style="4" customWidth="1"/>
    <col min="21" max="21" width="8.28515625" style="4" customWidth="1"/>
    <col min="22" max="22" width="8.7109375" style="4" customWidth="1"/>
    <col min="23" max="23" width="7.5703125" style="4" customWidth="1"/>
    <col min="24" max="24" width="7.5703125" style="3" customWidth="1"/>
    <col min="25" max="25" width="30.7109375" style="3" customWidth="1"/>
    <col min="26" max="16384" width="11.42578125" style="3"/>
  </cols>
  <sheetData>
    <row r="1" spans="1:25" ht="21" x14ac:dyDescent="0.35">
      <c r="D1" s="93" t="s">
        <v>153</v>
      </c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</row>
    <row r="3" spans="1:25" ht="24" customHeight="1" x14ac:dyDescent="0.25">
      <c r="D3" s="94" t="s">
        <v>154</v>
      </c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</row>
    <row r="7" spans="1:25" x14ac:dyDescent="0.25">
      <c r="A7" s="91" t="s">
        <v>2</v>
      </c>
      <c r="B7" s="91" t="s">
        <v>0</v>
      </c>
      <c r="C7" s="91" t="s">
        <v>11</v>
      </c>
      <c r="D7" s="91" t="s">
        <v>3</v>
      </c>
      <c r="E7" s="91" t="s">
        <v>8</v>
      </c>
      <c r="F7" s="91" t="s">
        <v>9</v>
      </c>
      <c r="G7" s="90" t="s">
        <v>10</v>
      </c>
      <c r="H7" s="90" t="s">
        <v>4</v>
      </c>
      <c r="I7" s="90" t="s">
        <v>12</v>
      </c>
      <c r="J7" s="90" t="s">
        <v>1</v>
      </c>
      <c r="K7" s="90" t="s">
        <v>5</v>
      </c>
      <c r="L7" s="97" t="s">
        <v>55</v>
      </c>
      <c r="M7" s="90" t="s">
        <v>22</v>
      </c>
      <c r="N7" s="90" t="s">
        <v>14</v>
      </c>
      <c r="O7" s="88" t="s">
        <v>44</v>
      </c>
      <c r="P7" s="88" t="s">
        <v>53</v>
      </c>
      <c r="Q7" s="88" t="s">
        <v>15</v>
      </c>
      <c r="R7" s="88" t="s">
        <v>16</v>
      </c>
      <c r="S7" s="88" t="s">
        <v>17</v>
      </c>
      <c r="T7" s="88" t="s">
        <v>18</v>
      </c>
      <c r="U7" s="88" t="s">
        <v>19</v>
      </c>
      <c r="V7" s="88" t="s">
        <v>20</v>
      </c>
      <c r="W7" s="88" t="s">
        <v>21</v>
      </c>
      <c r="X7" s="96" t="s">
        <v>46</v>
      </c>
      <c r="Y7" s="96"/>
    </row>
    <row r="8" spans="1:25" s="1" customFormat="1" x14ac:dyDescent="0.25">
      <c r="A8" s="92"/>
      <c r="B8" s="92"/>
      <c r="C8" s="92"/>
      <c r="D8" s="92"/>
      <c r="E8" s="92"/>
      <c r="F8" s="92"/>
      <c r="G8" s="90"/>
      <c r="H8" s="90"/>
      <c r="I8" s="90"/>
      <c r="J8" s="90"/>
      <c r="K8" s="90"/>
      <c r="L8" s="92"/>
      <c r="M8" s="90"/>
      <c r="N8" s="90"/>
      <c r="O8" s="88"/>
      <c r="P8" s="88"/>
      <c r="Q8" s="88"/>
      <c r="R8" s="88"/>
      <c r="S8" s="88"/>
      <c r="T8" s="88"/>
      <c r="U8" s="88"/>
      <c r="V8" s="88"/>
      <c r="W8" s="88"/>
      <c r="X8" s="79" t="s">
        <v>47</v>
      </c>
      <c r="Y8" s="79" t="s">
        <v>48</v>
      </c>
    </row>
    <row r="9" spans="1:25" ht="67.5" x14ac:dyDescent="0.25">
      <c r="A9" s="5">
        <v>1</v>
      </c>
      <c r="B9" s="6">
        <v>1</v>
      </c>
      <c r="C9" s="6" t="s">
        <v>92</v>
      </c>
      <c r="D9" s="6">
        <v>1</v>
      </c>
      <c r="E9" s="7" t="s">
        <v>7</v>
      </c>
      <c r="F9" s="6">
        <v>1</v>
      </c>
      <c r="G9" s="8" t="s">
        <v>7</v>
      </c>
      <c r="H9" s="9">
        <v>1</v>
      </c>
      <c r="I9" s="8" t="s">
        <v>7</v>
      </c>
      <c r="J9" s="10" t="s">
        <v>54</v>
      </c>
      <c r="K9" s="10" t="s">
        <v>13</v>
      </c>
      <c r="L9" s="27" t="s">
        <v>140</v>
      </c>
      <c r="M9" s="62" t="s">
        <v>62</v>
      </c>
      <c r="N9" s="58">
        <v>12</v>
      </c>
      <c r="O9" s="59">
        <v>1</v>
      </c>
      <c r="P9" s="59">
        <v>12</v>
      </c>
      <c r="Q9" s="59">
        <v>1412</v>
      </c>
      <c r="R9" s="59">
        <f>P9*Q9</f>
        <v>16944</v>
      </c>
      <c r="S9" s="59">
        <f>ROUND(R9/12,2)</f>
        <v>1412</v>
      </c>
      <c r="T9" s="59">
        <f>ROUND(366*1.1,2)/12*P9</f>
        <v>402.6</v>
      </c>
      <c r="U9" s="59">
        <f>ROUND(R9/12,2)</f>
        <v>1412</v>
      </c>
      <c r="V9" s="59">
        <f>ROUND(R9*0.1215,2)</f>
        <v>2058.6999999999998</v>
      </c>
      <c r="W9" s="59">
        <f>SUM(R9:V9)</f>
        <v>22229.3</v>
      </c>
      <c r="X9" s="80" t="s">
        <v>60</v>
      </c>
      <c r="Y9" s="80" t="s">
        <v>59</v>
      </c>
    </row>
    <row r="10" spans="1:25" ht="67.5" x14ac:dyDescent="0.25">
      <c r="A10" s="5">
        <v>2</v>
      </c>
      <c r="B10" s="6">
        <v>2</v>
      </c>
      <c r="C10" s="6" t="s">
        <v>63</v>
      </c>
      <c r="D10" s="6">
        <v>2</v>
      </c>
      <c r="E10" s="7" t="s">
        <v>127</v>
      </c>
      <c r="F10" s="6">
        <v>4</v>
      </c>
      <c r="G10" s="8" t="s">
        <v>128</v>
      </c>
      <c r="H10" s="9">
        <v>1</v>
      </c>
      <c r="I10" s="8" t="s">
        <v>128</v>
      </c>
      <c r="J10" s="10" t="s">
        <v>151</v>
      </c>
      <c r="K10" s="10" t="s">
        <v>13</v>
      </c>
      <c r="L10" s="27" t="s">
        <v>152</v>
      </c>
      <c r="M10" s="62" t="s">
        <v>62</v>
      </c>
      <c r="N10" s="58">
        <v>8</v>
      </c>
      <c r="O10" s="59">
        <v>1</v>
      </c>
      <c r="P10" s="59">
        <v>12</v>
      </c>
      <c r="Q10" s="59">
        <v>901</v>
      </c>
      <c r="R10" s="59">
        <f t="shared" ref="R10:R12" si="0">P10*Q10</f>
        <v>10812</v>
      </c>
      <c r="S10" s="59">
        <f t="shared" ref="S10:S12" si="1">ROUND(R10/12,2)</f>
        <v>901</v>
      </c>
      <c r="T10" s="59">
        <f>ROUND(366*1.1,2)/12*P10</f>
        <v>402.6</v>
      </c>
      <c r="U10" s="59">
        <f t="shared" ref="U10:U12" si="2">ROUND(R10/12,2)</f>
        <v>901</v>
      </c>
      <c r="V10" s="59">
        <f t="shared" ref="V10:V12" si="3">ROUND(R10*0.1215,2)</f>
        <v>1313.66</v>
      </c>
      <c r="W10" s="59">
        <f t="shared" ref="W10:W12" si="4">SUM(R10:V10)</f>
        <v>14330.26</v>
      </c>
      <c r="X10" s="80" t="s">
        <v>60</v>
      </c>
      <c r="Y10" s="80" t="s">
        <v>59</v>
      </c>
    </row>
    <row r="11" spans="1:25" ht="67.5" x14ac:dyDescent="0.25">
      <c r="A11" s="5">
        <v>2</v>
      </c>
      <c r="B11" s="6">
        <v>2</v>
      </c>
      <c r="C11" s="6" t="s">
        <v>63</v>
      </c>
      <c r="D11" s="6">
        <v>2</v>
      </c>
      <c r="E11" s="7" t="s">
        <v>127</v>
      </c>
      <c r="F11" s="6">
        <v>4</v>
      </c>
      <c r="G11" s="8" t="s">
        <v>128</v>
      </c>
      <c r="H11" s="9">
        <v>1</v>
      </c>
      <c r="I11" s="8" t="s">
        <v>128</v>
      </c>
      <c r="J11" s="10" t="s">
        <v>151</v>
      </c>
      <c r="K11" s="10" t="s">
        <v>13</v>
      </c>
      <c r="L11" s="27" t="s">
        <v>152</v>
      </c>
      <c r="M11" s="62" t="s">
        <v>62</v>
      </c>
      <c r="N11" s="58">
        <v>8</v>
      </c>
      <c r="O11" s="60">
        <v>1</v>
      </c>
      <c r="P11" s="59">
        <v>12</v>
      </c>
      <c r="Q11" s="59">
        <v>901</v>
      </c>
      <c r="R11" s="59">
        <f t="shared" si="0"/>
        <v>10812</v>
      </c>
      <c r="S11" s="59">
        <f t="shared" si="1"/>
        <v>901</v>
      </c>
      <c r="T11" s="59">
        <f t="shared" ref="T11:T12" si="5">ROUND(366*1.1,2)/12*P11</f>
        <v>402.6</v>
      </c>
      <c r="U11" s="59">
        <f t="shared" si="2"/>
        <v>901</v>
      </c>
      <c r="V11" s="59">
        <f t="shared" si="3"/>
        <v>1313.66</v>
      </c>
      <c r="W11" s="59">
        <f t="shared" si="4"/>
        <v>14330.26</v>
      </c>
      <c r="X11" s="80" t="s">
        <v>60</v>
      </c>
      <c r="Y11" s="80" t="s">
        <v>59</v>
      </c>
    </row>
    <row r="12" spans="1:25" ht="67.5" x14ac:dyDescent="0.25">
      <c r="A12" s="55">
        <v>2</v>
      </c>
      <c r="B12" s="12">
        <v>2</v>
      </c>
      <c r="C12" s="12" t="s">
        <v>63</v>
      </c>
      <c r="D12" s="12">
        <v>2</v>
      </c>
      <c r="E12" s="13" t="s">
        <v>127</v>
      </c>
      <c r="F12" s="12">
        <v>4</v>
      </c>
      <c r="G12" s="56" t="s">
        <v>128</v>
      </c>
      <c r="H12" s="57">
        <v>1</v>
      </c>
      <c r="I12" s="56" t="s">
        <v>128</v>
      </c>
      <c r="J12" s="27" t="s">
        <v>151</v>
      </c>
      <c r="K12" s="27" t="s">
        <v>13</v>
      </c>
      <c r="L12" s="27" t="s">
        <v>152</v>
      </c>
      <c r="M12" s="66" t="s">
        <v>62</v>
      </c>
      <c r="N12" s="67">
        <v>8</v>
      </c>
      <c r="O12" s="60">
        <v>1</v>
      </c>
      <c r="P12" s="60">
        <v>12</v>
      </c>
      <c r="Q12" s="60">
        <v>901</v>
      </c>
      <c r="R12" s="59">
        <f t="shared" si="0"/>
        <v>10812</v>
      </c>
      <c r="S12" s="59">
        <f t="shared" si="1"/>
        <v>901</v>
      </c>
      <c r="T12" s="59">
        <f t="shared" si="5"/>
        <v>402.6</v>
      </c>
      <c r="U12" s="59">
        <f t="shared" si="2"/>
        <v>901</v>
      </c>
      <c r="V12" s="59">
        <f t="shared" si="3"/>
        <v>1313.66</v>
      </c>
      <c r="W12" s="59">
        <f t="shared" si="4"/>
        <v>14330.26</v>
      </c>
      <c r="X12" s="80" t="s">
        <v>60</v>
      </c>
      <c r="Y12" s="80" t="s">
        <v>59</v>
      </c>
    </row>
    <row r="13" spans="1:25" s="1" customFormat="1" ht="39" customHeight="1" x14ac:dyDescent="0.25">
      <c r="A13" s="89" t="s">
        <v>6</v>
      </c>
      <c r="B13" s="89"/>
      <c r="C13" s="89"/>
      <c r="D13" s="89"/>
      <c r="E13" s="89"/>
      <c r="F13" s="89"/>
      <c r="G13" s="89"/>
      <c r="H13" s="89"/>
      <c r="I13" s="89"/>
      <c r="J13" s="89"/>
      <c r="K13" s="63"/>
      <c r="L13" s="63"/>
      <c r="M13" s="63"/>
      <c r="N13" s="64"/>
      <c r="O13" s="65"/>
      <c r="P13" s="65"/>
      <c r="Q13" s="65"/>
      <c r="R13" s="68">
        <f t="shared" ref="R13:W13" si="6">SUM(R9:R12)</f>
        <v>49380</v>
      </c>
      <c r="S13" s="61">
        <f t="shared" si="6"/>
        <v>4115</v>
      </c>
      <c r="T13" s="61">
        <f t="shared" si="6"/>
        <v>1610.4</v>
      </c>
      <c r="U13" s="61">
        <f t="shared" si="6"/>
        <v>4115</v>
      </c>
      <c r="V13" s="61">
        <f t="shared" si="6"/>
        <v>5999.6799999999994</v>
      </c>
      <c r="W13" s="61">
        <f t="shared" si="6"/>
        <v>65220.08</v>
      </c>
    </row>
    <row r="16" spans="1:25" ht="22.5" x14ac:dyDescent="0.25">
      <c r="C16" s="2" t="s">
        <v>171</v>
      </c>
    </row>
    <row r="19" spans="3:25" ht="33.75" customHeight="1" x14ac:dyDescent="0.25">
      <c r="C19" s="83" t="s">
        <v>155</v>
      </c>
      <c r="D19" s="83"/>
      <c r="E19" s="83"/>
      <c r="F19" s="83"/>
      <c r="G19" s="83"/>
      <c r="H19" s="83"/>
      <c r="I19" s="83"/>
      <c r="J19" s="1"/>
      <c r="K19" s="1" t="s">
        <v>156</v>
      </c>
      <c r="L19" s="1"/>
      <c r="M19" s="1"/>
      <c r="N19" s="83"/>
      <c r="O19" s="84"/>
      <c r="P19" s="85"/>
      <c r="Q19" s="85"/>
      <c r="R19" s="85"/>
      <c r="S19" s="85"/>
      <c r="T19" s="85"/>
      <c r="U19" s="85"/>
      <c r="V19" s="85"/>
      <c r="W19" s="95" t="s">
        <v>157</v>
      </c>
      <c r="X19" s="95"/>
      <c r="Y19" s="95"/>
    </row>
    <row r="20" spans="3:25" x14ac:dyDescent="0.25">
      <c r="W20" s="81"/>
      <c r="X20" s="82"/>
      <c r="Y20" s="82"/>
    </row>
    <row r="21" spans="3:25" x14ac:dyDescent="0.25">
      <c r="W21" s="81"/>
      <c r="X21" s="82"/>
      <c r="Y21" s="82"/>
    </row>
    <row r="22" spans="3:25" x14ac:dyDescent="0.25">
      <c r="W22" s="81"/>
      <c r="X22" s="82"/>
      <c r="Y22" s="82"/>
    </row>
    <row r="23" spans="3:25" x14ac:dyDescent="0.25">
      <c r="W23" s="81"/>
      <c r="X23" s="82"/>
      <c r="Y23" s="82"/>
    </row>
    <row r="24" spans="3:25" ht="20.25" customHeight="1" x14ac:dyDescent="0.25">
      <c r="C24" s="99" t="s">
        <v>158</v>
      </c>
      <c r="D24" s="99"/>
      <c r="E24" s="99"/>
      <c r="K24" s="99" t="s">
        <v>159</v>
      </c>
      <c r="L24" s="99"/>
      <c r="M24" s="99"/>
      <c r="W24" s="98" t="s">
        <v>160</v>
      </c>
      <c r="X24" s="98"/>
      <c r="Y24" s="98"/>
    </row>
    <row r="25" spans="3:25" ht="19.5" customHeight="1" x14ac:dyDescent="0.25">
      <c r="C25" s="100" t="s">
        <v>164</v>
      </c>
      <c r="D25" s="100"/>
      <c r="E25" s="100"/>
      <c r="K25" s="100" t="s">
        <v>163</v>
      </c>
      <c r="L25" s="100"/>
      <c r="M25" s="100"/>
      <c r="W25" s="95" t="s">
        <v>161</v>
      </c>
      <c r="X25" s="95"/>
      <c r="Y25" s="95"/>
    </row>
    <row r="26" spans="3:25" ht="14.25" customHeight="1" x14ac:dyDescent="0.25">
      <c r="W26" s="95" t="s">
        <v>162</v>
      </c>
      <c r="X26" s="95"/>
      <c r="Y26" s="95"/>
    </row>
  </sheetData>
  <mergeCells count="35">
    <mergeCell ref="W24:Y24"/>
    <mergeCell ref="W25:Y25"/>
    <mergeCell ref="W26:Y26"/>
    <mergeCell ref="K24:M24"/>
    <mergeCell ref="C24:E24"/>
    <mergeCell ref="C25:E25"/>
    <mergeCell ref="K25:M25"/>
    <mergeCell ref="D1:X1"/>
    <mergeCell ref="D3:X3"/>
    <mergeCell ref="W19:Y19"/>
    <mergeCell ref="X7:Y7"/>
    <mergeCell ref="K7:K8"/>
    <mergeCell ref="M7:M8"/>
    <mergeCell ref="F7:F8"/>
    <mergeCell ref="L7:L8"/>
    <mergeCell ref="N7:N8"/>
    <mergeCell ref="P7:P8"/>
    <mergeCell ref="Q7:Q8"/>
    <mergeCell ref="R7:R8"/>
    <mergeCell ref="O7:O8"/>
    <mergeCell ref="S7:S8"/>
    <mergeCell ref="T7:T8"/>
    <mergeCell ref="U7:U8"/>
    <mergeCell ref="V7:V8"/>
    <mergeCell ref="W7:W8"/>
    <mergeCell ref="A13:J13"/>
    <mergeCell ref="G7:G8"/>
    <mergeCell ref="H7:H8"/>
    <mergeCell ref="I7:I8"/>
    <mergeCell ref="J7:J8"/>
    <mergeCell ref="A7:A8"/>
    <mergeCell ref="B7:B8"/>
    <mergeCell ref="C7:C8"/>
    <mergeCell ref="D7:D8"/>
    <mergeCell ref="E7:E8"/>
  </mergeCells>
  <pageMargins left="0.70866141732283472" right="0.70866141732283472" top="0.74803149606299213" bottom="0.74803149606299213" header="0.31496062992125984" footer="0.31496062992125984"/>
  <pageSetup paperSize="9" scale="54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5:X55"/>
  <sheetViews>
    <sheetView view="pageLayout" topLeftCell="A40" zoomScaleNormal="100" workbookViewId="0">
      <selection activeCell="C46" sqref="C46:E46"/>
    </sheetView>
  </sheetViews>
  <sheetFormatPr baseColWidth="10" defaultRowHeight="12" x14ac:dyDescent="0.25"/>
  <cols>
    <col min="1" max="1" width="5.140625" style="45" bestFit="1" customWidth="1"/>
    <col min="2" max="2" width="5.7109375" style="45" customWidth="1"/>
    <col min="3" max="3" width="13.140625" style="45" customWidth="1"/>
    <col min="4" max="4" width="5.28515625" style="45" bestFit="1" customWidth="1"/>
    <col min="5" max="5" width="15.28515625" style="45" customWidth="1"/>
    <col min="6" max="6" width="6.85546875" style="45" customWidth="1"/>
    <col min="7" max="7" width="15.42578125" style="45" customWidth="1"/>
    <col min="8" max="8" width="6.42578125" style="45" customWidth="1"/>
    <col min="9" max="9" width="15.28515625" style="45" customWidth="1"/>
    <col min="10" max="10" width="8.85546875" style="28" customWidth="1"/>
    <col min="11" max="11" width="15.42578125" style="28" customWidth="1"/>
    <col min="12" max="12" width="12.140625" style="28" customWidth="1"/>
    <col min="13" max="14" width="8.7109375" style="46" customWidth="1"/>
    <col min="15" max="15" width="10.7109375" style="46" customWidth="1"/>
    <col min="16" max="16" width="9.42578125" style="47" customWidth="1"/>
    <col min="17" max="18" width="10.140625" style="28" customWidth="1"/>
    <col min="19" max="19" width="9.7109375" style="28" customWidth="1"/>
    <col min="20" max="20" width="11.42578125" style="28"/>
    <col min="21" max="21" width="9" style="28" customWidth="1"/>
    <col min="22" max="22" width="35.140625" style="28" customWidth="1"/>
    <col min="23" max="16384" width="11.42578125" style="28"/>
  </cols>
  <sheetData>
    <row r="5" spans="1:24" ht="12" customHeight="1" x14ac:dyDescent="0.2">
      <c r="A5" s="108" t="s">
        <v>2</v>
      </c>
      <c r="B5" s="108" t="s">
        <v>0</v>
      </c>
      <c r="C5" s="108" t="s">
        <v>11</v>
      </c>
      <c r="D5" s="108" t="s">
        <v>3</v>
      </c>
      <c r="E5" s="108" t="s">
        <v>8</v>
      </c>
      <c r="F5" s="108" t="s">
        <v>9</v>
      </c>
      <c r="G5" s="108" t="s">
        <v>10</v>
      </c>
      <c r="H5" s="108" t="s">
        <v>4</v>
      </c>
      <c r="I5" s="108" t="s">
        <v>12</v>
      </c>
      <c r="J5" s="108" t="s">
        <v>1</v>
      </c>
      <c r="K5" s="108" t="s">
        <v>45</v>
      </c>
      <c r="L5" s="108" t="s">
        <v>24</v>
      </c>
      <c r="M5" s="103" t="s">
        <v>43</v>
      </c>
      <c r="N5" s="104"/>
      <c r="O5" s="105"/>
      <c r="P5" s="110" t="s">
        <v>49</v>
      </c>
      <c r="Q5" s="101" t="s">
        <v>23</v>
      </c>
      <c r="R5" s="106"/>
      <c r="S5" s="102"/>
      <c r="T5" s="108" t="s">
        <v>38</v>
      </c>
      <c r="U5" s="101" t="s">
        <v>46</v>
      </c>
      <c r="V5" s="102"/>
      <c r="X5" s="29"/>
    </row>
    <row r="6" spans="1:24" s="32" customFormat="1" x14ac:dyDescent="0.2">
      <c r="A6" s="109"/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30" t="s">
        <v>56</v>
      </c>
      <c r="N6" s="30" t="s">
        <v>57</v>
      </c>
      <c r="O6" s="30" t="s">
        <v>58</v>
      </c>
      <c r="P6" s="111"/>
      <c r="Q6" s="31" t="s">
        <v>50</v>
      </c>
      <c r="R6" s="31" t="s">
        <v>51</v>
      </c>
      <c r="S6" s="31" t="s">
        <v>52</v>
      </c>
      <c r="T6" s="109"/>
      <c r="U6" s="53" t="s">
        <v>47</v>
      </c>
      <c r="V6" s="53" t="s">
        <v>48</v>
      </c>
      <c r="X6" s="29"/>
    </row>
    <row r="7" spans="1:24" ht="72" x14ac:dyDescent="0.25">
      <c r="A7" s="33">
        <v>1</v>
      </c>
      <c r="B7" s="34">
        <v>1</v>
      </c>
      <c r="C7" s="34" t="s">
        <v>92</v>
      </c>
      <c r="D7" s="34">
        <v>1</v>
      </c>
      <c r="E7" s="35" t="s">
        <v>7</v>
      </c>
      <c r="F7" s="36">
        <v>1</v>
      </c>
      <c r="G7" s="37" t="s">
        <v>7</v>
      </c>
      <c r="H7" s="36">
        <v>1</v>
      </c>
      <c r="I7" s="37" t="s">
        <v>7</v>
      </c>
      <c r="J7" s="38" t="s">
        <v>64</v>
      </c>
      <c r="K7" s="38" t="s">
        <v>65</v>
      </c>
      <c r="L7" s="38" t="s">
        <v>66</v>
      </c>
      <c r="M7" s="39">
        <v>150</v>
      </c>
      <c r="N7" s="39">
        <v>150</v>
      </c>
      <c r="O7" s="39">
        <v>150</v>
      </c>
      <c r="P7" s="39">
        <f>SUM(M7:O7)</f>
        <v>450</v>
      </c>
      <c r="Q7" s="48">
        <f>P7*1.0219618483451</f>
        <v>459.882831755295</v>
      </c>
      <c r="R7" s="48">
        <f>Q7*1.02187567977601</f>
        <v>469.94308131725853</v>
      </c>
      <c r="S7" s="48">
        <f>R7*1.02191872171653</f>
        <v>480.24363293926012</v>
      </c>
      <c r="T7" s="49">
        <f>SUM(P7:S7)</f>
        <v>1860.0695460118136</v>
      </c>
      <c r="U7" s="54" t="s">
        <v>60</v>
      </c>
      <c r="V7" s="54" t="s">
        <v>61</v>
      </c>
      <c r="X7" s="42"/>
    </row>
    <row r="8" spans="1:24" ht="72" x14ac:dyDescent="0.25">
      <c r="A8" s="33">
        <v>1</v>
      </c>
      <c r="B8" s="34">
        <v>1</v>
      </c>
      <c r="C8" s="34" t="s">
        <v>92</v>
      </c>
      <c r="D8" s="34">
        <v>1</v>
      </c>
      <c r="E8" s="35" t="s">
        <v>7</v>
      </c>
      <c r="F8" s="36">
        <v>1</v>
      </c>
      <c r="G8" s="37" t="s">
        <v>7</v>
      </c>
      <c r="H8" s="36">
        <v>1</v>
      </c>
      <c r="I8" s="37" t="s">
        <v>7</v>
      </c>
      <c r="J8" s="38" t="s">
        <v>67</v>
      </c>
      <c r="K8" s="38" t="s">
        <v>68</v>
      </c>
      <c r="L8" s="38" t="s">
        <v>69</v>
      </c>
      <c r="M8" s="39">
        <v>750</v>
      </c>
      <c r="N8" s="39"/>
      <c r="O8" s="39">
        <v>750</v>
      </c>
      <c r="P8" s="39">
        <f t="shared" ref="P8:P42" si="0">SUM(M8:O8)</f>
        <v>1500</v>
      </c>
      <c r="Q8" s="48">
        <f t="shared" ref="Q8:Q42" si="1">P8*1.0219618483451</f>
        <v>1532.9427725176502</v>
      </c>
      <c r="R8" s="48">
        <f t="shared" ref="R8:R42" si="2">Q8*1.02187567977601</f>
        <v>1566.4769377241953</v>
      </c>
      <c r="S8" s="48">
        <f t="shared" ref="S8:S42" si="3">R8*1.02191872171653</f>
        <v>1600.812109797534</v>
      </c>
      <c r="T8" s="49">
        <f t="shared" ref="T8:T42" si="4">SUM(P8:S8)</f>
        <v>6200.2318200393802</v>
      </c>
      <c r="U8" s="54" t="s">
        <v>60</v>
      </c>
      <c r="V8" s="54" t="s">
        <v>61</v>
      </c>
      <c r="X8" s="42"/>
    </row>
    <row r="9" spans="1:24" ht="72" x14ac:dyDescent="0.25">
      <c r="A9" s="33">
        <v>1</v>
      </c>
      <c r="B9" s="34">
        <v>1</v>
      </c>
      <c r="C9" s="34" t="s">
        <v>92</v>
      </c>
      <c r="D9" s="34">
        <v>1</v>
      </c>
      <c r="E9" s="35" t="s">
        <v>7</v>
      </c>
      <c r="F9" s="36">
        <v>1</v>
      </c>
      <c r="G9" s="37" t="s">
        <v>7</v>
      </c>
      <c r="H9" s="36">
        <v>1</v>
      </c>
      <c r="I9" s="37" t="s">
        <v>7</v>
      </c>
      <c r="J9" s="38" t="s">
        <v>70</v>
      </c>
      <c r="K9" s="38" t="s">
        <v>71</v>
      </c>
      <c r="L9" s="38" t="s">
        <v>72</v>
      </c>
      <c r="M9" s="39">
        <v>1500</v>
      </c>
      <c r="N9" s="39"/>
      <c r="O9" s="39"/>
      <c r="P9" s="39">
        <f t="shared" si="0"/>
        <v>1500</v>
      </c>
      <c r="Q9" s="48">
        <f t="shared" si="1"/>
        <v>1532.9427725176502</v>
      </c>
      <c r="R9" s="48">
        <f t="shared" si="2"/>
        <v>1566.4769377241953</v>
      </c>
      <c r="S9" s="48">
        <f t="shared" si="3"/>
        <v>1600.812109797534</v>
      </c>
      <c r="T9" s="49">
        <f t="shared" si="4"/>
        <v>6200.2318200393802</v>
      </c>
      <c r="U9" s="54" t="s">
        <v>60</v>
      </c>
      <c r="V9" s="54" t="s">
        <v>61</v>
      </c>
      <c r="X9" s="42"/>
    </row>
    <row r="10" spans="1:24" ht="72" x14ac:dyDescent="0.25">
      <c r="A10" s="33">
        <v>1</v>
      </c>
      <c r="B10" s="34">
        <v>1</v>
      </c>
      <c r="C10" s="34" t="s">
        <v>92</v>
      </c>
      <c r="D10" s="34">
        <v>1</v>
      </c>
      <c r="E10" s="35" t="s">
        <v>7</v>
      </c>
      <c r="F10" s="36">
        <v>1</v>
      </c>
      <c r="G10" s="37" t="s">
        <v>7</v>
      </c>
      <c r="H10" s="36">
        <v>1</v>
      </c>
      <c r="I10" s="37" t="s">
        <v>7</v>
      </c>
      <c r="J10" s="38" t="s">
        <v>73</v>
      </c>
      <c r="K10" s="38" t="s">
        <v>74</v>
      </c>
      <c r="L10" s="38" t="s">
        <v>75</v>
      </c>
      <c r="M10" s="39">
        <v>500</v>
      </c>
      <c r="N10" s="39">
        <v>500</v>
      </c>
      <c r="O10" s="39">
        <v>500</v>
      </c>
      <c r="P10" s="39">
        <f t="shared" si="0"/>
        <v>1500</v>
      </c>
      <c r="Q10" s="48">
        <f t="shared" si="1"/>
        <v>1532.9427725176502</v>
      </c>
      <c r="R10" s="48">
        <f t="shared" si="2"/>
        <v>1566.4769377241953</v>
      </c>
      <c r="S10" s="48">
        <f t="shared" si="3"/>
        <v>1600.812109797534</v>
      </c>
      <c r="T10" s="49">
        <f t="shared" si="4"/>
        <v>6200.2318200393802</v>
      </c>
      <c r="U10" s="54" t="s">
        <v>60</v>
      </c>
      <c r="V10" s="54" t="s">
        <v>61</v>
      </c>
    </row>
    <row r="11" spans="1:24" ht="72" x14ac:dyDescent="0.25">
      <c r="A11" s="33">
        <v>1</v>
      </c>
      <c r="B11" s="34">
        <v>1</v>
      </c>
      <c r="C11" s="34" t="s">
        <v>92</v>
      </c>
      <c r="D11" s="34">
        <v>1</v>
      </c>
      <c r="E11" s="35" t="s">
        <v>7</v>
      </c>
      <c r="F11" s="36">
        <v>1</v>
      </c>
      <c r="G11" s="37" t="s">
        <v>7</v>
      </c>
      <c r="H11" s="36">
        <v>1</v>
      </c>
      <c r="I11" s="37" t="s">
        <v>7</v>
      </c>
      <c r="J11" s="38" t="s">
        <v>76</v>
      </c>
      <c r="K11" s="38" t="s">
        <v>77</v>
      </c>
      <c r="L11" s="38" t="s">
        <v>126</v>
      </c>
      <c r="M11" s="39">
        <v>750</v>
      </c>
      <c r="N11" s="39"/>
      <c r="O11" s="39">
        <v>750</v>
      </c>
      <c r="P11" s="39">
        <f t="shared" si="0"/>
        <v>1500</v>
      </c>
      <c r="Q11" s="48">
        <f t="shared" si="1"/>
        <v>1532.9427725176502</v>
      </c>
      <c r="R11" s="48">
        <f t="shared" si="2"/>
        <v>1566.4769377241953</v>
      </c>
      <c r="S11" s="48">
        <f t="shared" si="3"/>
        <v>1600.812109797534</v>
      </c>
      <c r="T11" s="49">
        <f t="shared" si="4"/>
        <v>6200.2318200393802</v>
      </c>
      <c r="U11" s="54" t="s">
        <v>60</v>
      </c>
      <c r="V11" s="54" t="s">
        <v>61</v>
      </c>
    </row>
    <row r="12" spans="1:24" ht="72" x14ac:dyDescent="0.25">
      <c r="A12" s="33">
        <v>1</v>
      </c>
      <c r="B12" s="34">
        <v>1</v>
      </c>
      <c r="C12" s="34" t="s">
        <v>92</v>
      </c>
      <c r="D12" s="34">
        <v>1</v>
      </c>
      <c r="E12" s="35" t="s">
        <v>7</v>
      </c>
      <c r="F12" s="36">
        <v>1</v>
      </c>
      <c r="G12" s="37" t="s">
        <v>7</v>
      </c>
      <c r="H12" s="36">
        <v>1</v>
      </c>
      <c r="I12" s="37" t="s">
        <v>7</v>
      </c>
      <c r="J12" s="38" t="s">
        <v>78</v>
      </c>
      <c r="K12" s="38" t="s">
        <v>79</v>
      </c>
      <c r="L12" s="38" t="s">
        <v>165</v>
      </c>
      <c r="M12" s="39">
        <v>500</v>
      </c>
      <c r="N12" s="39"/>
      <c r="O12" s="39"/>
      <c r="P12" s="39">
        <f t="shared" si="0"/>
        <v>500</v>
      </c>
      <c r="Q12" s="48">
        <f t="shared" si="1"/>
        <v>510.98092417255003</v>
      </c>
      <c r="R12" s="48">
        <f t="shared" si="2"/>
        <v>522.15897924139836</v>
      </c>
      <c r="S12" s="48">
        <f t="shared" si="3"/>
        <v>533.6040365991779</v>
      </c>
      <c r="T12" s="49">
        <f t="shared" si="4"/>
        <v>2066.7439400131261</v>
      </c>
      <c r="U12" s="54" t="s">
        <v>60</v>
      </c>
      <c r="V12" s="54" t="s">
        <v>61</v>
      </c>
    </row>
    <row r="13" spans="1:24" ht="72" x14ac:dyDescent="0.25">
      <c r="A13" s="33">
        <v>1</v>
      </c>
      <c r="B13" s="34">
        <v>1</v>
      </c>
      <c r="C13" s="34" t="s">
        <v>92</v>
      </c>
      <c r="D13" s="34">
        <v>1</v>
      </c>
      <c r="E13" s="35" t="s">
        <v>7</v>
      </c>
      <c r="F13" s="36">
        <v>1</v>
      </c>
      <c r="G13" s="37" t="s">
        <v>7</v>
      </c>
      <c r="H13" s="36">
        <v>1</v>
      </c>
      <c r="I13" s="37" t="s">
        <v>7</v>
      </c>
      <c r="J13" s="38" t="s">
        <v>80</v>
      </c>
      <c r="K13" s="38" t="s">
        <v>81</v>
      </c>
      <c r="L13" s="38" t="s">
        <v>89</v>
      </c>
      <c r="M13" s="39">
        <v>500</v>
      </c>
      <c r="N13" s="39"/>
      <c r="O13" s="39">
        <v>500</v>
      </c>
      <c r="P13" s="39">
        <f t="shared" si="0"/>
        <v>1000</v>
      </c>
      <c r="Q13" s="48">
        <f t="shared" si="1"/>
        <v>1021.9618483451001</v>
      </c>
      <c r="R13" s="48">
        <f t="shared" si="2"/>
        <v>1044.3179584827967</v>
      </c>
      <c r="S13" s="48">
        <f t="shared" si="3"/>
        <v>1067.2080731983558</v>
      </c>
      <c r="T13" s="49">
        <f t="shared" si="4"/>
        <v>4133.4878800262522</v>
      </c>
      <c r="U13" s="54" t="s">
        <v>60</v>
      </c>
      <c r="V13" s="54" t="s">
        <v>61</v>
      </c>
    </row>
    <row r="14" spans="1:24" ht="72" x14ac:dyDescent="0.25">
      <c r="A14" s="33">
        <v>1</v>
      </c>
      <c r="B14" s="34">
        <v>1</v>
      </c>
      <c r="C14" s="34" t="s">
        <v>92</v>
      </c>
      <c r="D14" s="34">
        <v>1</v>
      </c>
      <c r="E14" s="35" t="s">
        <v>7</v>
      </c>
      <c r="F14" s="36">
        <v>1</v>
      </c>
      <c r="G14" s="37" t="s">
        <v>7</v>
      </c>
      <c r="H14" s="36">
        <v>1</v>
      </c>
      <c r="I14" s="37" t="s">
        <v>7</v>
      </c>
      <c r="J14" s="38" t="s">
        <v>82</v>
      </c>
      <c r="K14" s="38" t="s">
        <v>83</v>
      </c>
      <c r="L14" s="38" t="s">
        <v>84</v>
      </c>
      <c r="M14" s="39">
        <v>500</v>
      </c>
      <c r="N14" s="39">
        <v>500</v>
      </c>
      <c r="O14" s="39">
        <v>500</v>
      </c>
      <c r="P14" s="39">
        <f t="shared" si="0"/>
        <v>1500</v>
      </c>
      <c r="Q14" s="48">
        <f t="shared" si="1"/>
        <v>1532.9427725176502</v>
      </c>
      <c r="R14" s="48">
        <f t="shared" si="2"/>
        <v>1566.4769377241953</v>
      </c>
      <c r="S14" s="48">
        <f t="shared" si="3"/>
        <v>1600.812109797534</v>
      </c>
      <c r="T14" s="49">
        <f t="shared" si="4"/>
        <v>6200.2318200393802</v>
      </c>
      <c r="U14" s="54" t="s">
        <v>60</v>
      </c>
      <c r="V14" s="54" t="s">
        <v>61</v>
      </c>
    </row>
    <row r="15" spans="1:24" ht="72" x14ac:dyDescent="0.25">
      <c r="A15" s="33">
        <v>1</v>
      </c>
      <c r="B15" s="34">
        <v>1</v>
      </c>
      <c r="C15" s="34" t="s">
        <v>92</v>
      </c>
      <c r="D15" s="34">
        <v>1</v>
      </c>
      <c r="E15" s="35" t="s">
        <v>7</v>
      </c>
      <c r="F15" s="36">
        <v>1</v>
      </c>
      <c r="G15" s="37" t="s">
        <v>7</v>
      </c>
      <c r="H15" s="36">
        <v>1</v>
      </c>
      <c r="I15" s="37" t="s">
        <v>7</v>
      </c>
      <c r="J15" s="38" t="s">
        <v>85</v>
      </c>
      <c r="K15" s="38" t="s">
        <v>86</v>
      </c>
      <c r="L15" s="38" t="s">
        <v>90</v>
      </c>
      <c r="M15" s="39">
        <v>2000</v>
      </c>
      <c r="N15" s="39"/>
      <c r="O15" s="39"/>
      <c r="P15" s="39">
        <f t="shared" si="0"/>
        <v>2000</v>
      </c>
      <c r="Q15" s="40">
        <f t="shared" si="1"/>
        <v>2043.9236966902001</v>
      </c>
      <c r="R15" s="40">
        <f t="shared" si="2"/>
        <v>2088.6359169655934</v>
      </c>
      <c r="S15" s="40">
        <f t="shared" si="3"/>
        <v>2134.4161463967116</v>
      </c>
      <c r="T15" s="49">
        <f t="shared" si="4"/>
        <v>8266.9757600525045</v>
      </c>
      <c r="U15" s="54" t="s">
        <v>60</v>
      </c>
      <c r="V15" s="54" t="s">
        <v>61</v>
      </c>
    </row>
    <row r="16" spans="1:24" ht="72" x14ac:dyDescent="0.25">
      <c r="A16" s="33">
        <v>1</v>
      </c>
      <c r="B16" s="34">
        <v>1</v>
      </c>
      <c r="C16" s="34" t="s">
        <v>92</v>
      </c>
      <c r="D16" s="34">
        <v>1</v>
      </c>
      <c r="E16" s="35" t="s">
        <v>7</v>
      </c>
      <c r="F16" s="36">
        <v>1</v>
      </c>
      <c r="G16" s="37" t="s">
        <v>7</v>
      </c>
      <c r="H16" s="36">
        <v>1</v>
      </c>
      <c r="I16" s="37" t="s">
        <v>7</v>
      </c>
      <c r="J16" s="41" t="s">
        <v>87</v>
      </c>
      <c r="K16" s="41" t="s">
        <v>88</v>
      </c>
      <c r="L16" s="41" t="s">
        <v>91</v>
      </c>
      <c r="M16" s="74">
        <v>2500</v>
      </c>
      <c r="N16" s="74"/>
      <c r="O16" s="74"/>
      <c r="P16" s="74">
        <f t="shared" si="0"/>
        <v>2500</v>
      </c>
      <c r="Q16" s="40">
        <f t="shared" si="1"/>
        <v>2554.9046208627501</v>
      </c>
      <c r="R16" s="40">
        <f t="shared" si="2"/>
        <v>2610.7948962069918</v>
      </c>
      <c r="S16" s="40">
        <f t="shared" si="3"/>
        <v>2668.0201829958896</v>
      </c>
      <c r="T16" s="49">
        <f t="shared" si="4"/>
        <v>10333.719700065631</v>
      </c>
      <c r="U16" s="54" t="s">
        <v>60</v>
      </c>
      <c r="V16" s="54" t="s">
        <v>61</v>
      </c>
    </row>
    <row r="17" spans="1:22" ht="72" x14ac:dyDescent="0.25">
      <c r="A17" s="33">
        <v>1</v>
      </c>
      <c r="B17" s="34">
        <v>1</v>
      </c>
      <c r="C17" s="34" t="s">
        <v>92</v>
      </c>
      <c r="D17" s="70">
        <v>1</v>
      </c>
      <c r="E17" s="71" t="s">
        <v>7</v>
      </c>
      <c r="F17" s="72">
        <v>2</v>
      </c>
      <c r="G17" s="71" t="s">
        <v>93</v>
      </c>
      <c r="H17" s="72">
        <v>2</v>
      </c>
      <c r="I17" s="73" t="s">
        <v>93</v>
      </c>
      <c r="J17" s="41" t="s">
        <v>94</v>
      </c>
      <c r="K17" s="41" t="s">
        <v>95</v>
      </c>
      <c r="L17" s="41" t="s">
        <v>96</v>
      </c>
      <c r="M17" s="74">
        <v>600</v>
      </c>
      <c r="N17" s="74"/>
      <c r="O17" s="74">
        <v>600</v>
      </c>
      <c r="P17" s="74">
        <f t="shared" si="0"/>
        <v>1200</v>
      </c>
      <c r="Q17" s="40">
        <f t="shared" si="1"/>
        <v>1226.3542180141201</v>
      </c>
      <c r="R17" s="40">
        <f t="shared" si="2"/>
        <v>1253.1815501793562</v>
      </c>
      <c r="S17" s="40">
        <f t="shared" si="3"/>
        <v>1280.6496878380271</v>
      </c>
      <c r="T17" s="49">
        <f t="shared" si="4"/>
        <v>4960.1854560315041</v>
      </c>
      <c r="U17" s="54" t="s">
        <v>60</v>
      </c>
      <c r="V17" s="54" t="s">
        <v>61</v>
      </c>
    </row>
    <row r="18" spans="1:22" ht="72" x14ac:dyDescent="0.25">
      <c r="A18" s="33">
        <v>1</v>
      </c>
      <c r="B18" s="34">
        <v>1</v>
      </c>
      <c r="C18" s="34" t="s">
        <v>92</v>
      </c>
      <c r="D18" s="70">
        <v>1</v>
      </c>
      <c r="E18" s="71" t="s">
        <v>7</v>
      </c>
      <c r="F18" s="72">
        <v>2</v>
      </c>
      <c r="G18" s="71" t="s">
        <v>93</v>
      </c>
      <c r="H18" s="72">
        <v>2</v>
      </c>
      <c r="I18" s="73" t="s">
        <v>93</v>
      </c>
      <c r="J18" s="41" t="s">
        <v>97</v>
      </c>
      <c r="K18" s="41" t="s">
        <v>98</v>
      </c>
      <c r="L18" s="41" t="s">
        <v>99</v>
      </c>
      <c r="M18" s="74">
        <v>600</v>
      </c>
      <c r="N18" s="74"/>
      <c r="O18" s="74">
        <v>600</v>
      </c>
      <c r="P18" s="74">
        <f t="shared" si="0"/>
        <v>1200</v>
      </c>
      <c r="Q18" s="40">
        <f t="shared" si="1"/>
        <v>1226.3542180141201</v>
      </c>
      <c r="R18" s="40">
        <f t="shared" si="2"/>
        <v>1253.1815501793562</v>
      </c>
      <c r="S18" s="40">
        <f t="shared" si="3"/>
        <v>1280.6496878380271</v>
      </c>
      <c r="T18" s="49">
        <f t="shared" si="4"/>
        <v>4960.1854560315041</v>
      </c>
      <c r="U18" s="54" t="s">
        <v>60</v>
      </c>
      <c r="V18" s="54" t="s">
        <v>61</v>
      </c>
    </row>
    <row r="19" spans="1:22" ht="72" x14ac:dyDescent="0.25">
      <c r="A19" s="33">
        <v>1</v>
      </c>
      <c r="B19" s="34">
        <v>1</v>
      </c>
      <c r="C19" s="34" t="s">
        <v>92</v>
      </c>
      <c r="D19" s="70">
        <v>1</v>
      </c>
      <c r="E19" s="71" t="s">
        <v>7</v>
      </c>
      <c r="F19" s="72">
        <v>3</v>
      </c>
      <c r="G19" s="71" t="s">
        <v>100</v>
      </c>
      <c r="H19" s="72">
        <v>3</v>
      </c>
      <c r="I19" s="73" t="s">
        <v>100</v>
      </c>
      <c r="J19" s="41" t="s">
        <v>101</v>
      </c>
      <c r="K19" s="41" t="s">
        <v>68</v>
      </c>
      <c r="L19" s="41" t="s">
        <v>69</v>
      </c>
      <c r="M19" s="74">
        <v>600</v>
      </c>
      <c r="N19" s="74">
        <v>600</v>
      </c>
      <c r="O19" s="74">
        <v>600</v>
      </c>
      <c r="P19" s="74">
        <f t="shared" si="0"/>
        <v>1800</v>
      </c>
      <c r="Q19" s="40">
        <f t="shared" si="1"/>
        <v>1839.53132702118</v>
      </c>
      <c r="R19" s="40">
        <f t="shared" si="2"/>
        <v>1879.7723252690341</v>
      </c>
      <c r="S19" s="40">
        <f t="shared" si="3"/>
        <v>1920.9745317570405</v>
      </c>
      <c r="T19" s="49">
        <f t="shared" si="4"/>
        <v>7440.2781840472544</v>
      </c>
      <c r="U19" s="54" t="s">
        <v>60</v>
      </c>
      <c r="V19" s="54" t="s">
        <v>61</v>
      </c>
    </row>
    <row r="20" spans="1:22" ht="72" x14ac:dyDescent="0.25">
      <c r="A20" s="33">
        <v>1</v>
      </c>
      <c r="B20" s="34">
        <v>1</v>
      </c>
      <c r="C20" s="34" t="s">
        <v>92</v>
      </c>
      <c r="D20" s="70">
        <v>1</v>
      </c>
      <c r="E20" s="71" t="s">
        <v>7</v>
      </c>
      <c r="F20" s="72">
        <v>3</v>
      </c>
      <c r="G20" s="71" t="s">
        <v>100</v>
      </c>
      <c r="H20" s="72">
        <v>3</v>
      </c>
      <c r="I20" s="73" t="s">
        <v>100</v>
      </c>
      <c r="J20" s="41" t="s">
        <v>102</v>
      </c>
      <c r="K20" s="41" t="s">
        <v>103</v>
      </c>
      <c r="L20" s="41" t="s">
        <v>104</v>
      </c>
      <c r="M20" s="74">
        <v>500</v>
      </c>
      <c r="N20" s="74"/>
      <c r="O20" s="74">
        <v>500</v>
      </c>
      <c r="P20" s="74">
        <f t="shared" si="0"/>
        <v>1000</v>
      </c>
      <c r="Q20" s="40">
        <f t="shared" si="1"/>
        <v>1021.9618483451001</v>
      </c>
      <c r="R20" s="40">
        <f t="shared" si="2"/>
        <v>1044.3179584827967</v>
      </c>
      <c r="S20" s="40">
        <f t="shared" si="3"/>
        <v>1067.2080731983558</v>
      </c>
      <c r="T20" s="49">
        <f t="shared" si="4"/>
        <v>4133.4878800262522</v>
      </c>
      <c r="U20" s="54" t="s">
        <v>60</v>
      </c>
      <c r="V20" s="54" t="s">
        <v>61</v>
      </c>
    </row>
    <row r="21" spans="1:22" ht="72" x14ac:dyDescent="0.25">
      <c r="A21" s="33">
        <v>1</v>
      </c>
      <c r="B21" s="34">
        <v>1</v>
      </c>
      <c r="C21" s="34" t="s">
        <v>92</v>
      </c>
      <c r="D21" s="70">
        <v>1</v>
      </c>
      <c r="E21" s="71" t="s">
        <v>7</v>
      </c>
      <c r="F21" s="72">
        <v>3</v>
      </c>
      <c r="G21" s="71" t="s">
        <v>100</v>
      </c>
      <c r="H21" s="72">
        <v>3</v>
      </c>
      <c r="I21" s="73" t="s">
        <v>100</v>
      </c>
      <c r="J21" s="41" t="s">
        <v>106</v>
      </c>
      <c r="K21" s="41" t="s">
        <v>107</v>
      </c>
      <c r="L21" s="41" t="s">
        <v>108</v>
      </c>
      <c r="M21" s="74">
        <v>600</v>
      </c>
      <c r="N21" s="74"/>
      <c r="O21" s="74">
        <v>600</v>
      </c>
      <c r="P21" s="74">
        <f t="shared" si="0"/>
        <v>1200</v>
      </c>
      <c r="Q21" s="40">
        <f t="shared" si="1"/>
        <v>1226.3542180141201</v>
      </c>
      <c r="R21" s="40">
        <f t="shared" si="2"/>
        <v>1253.1815501793562</v>
      </c>
      <c r="S21" s="40">
        <f t="shared" si="3"/>
        <v>1280.6496878380271</v>
      </c>
      <c r="T21" s="49">
        <f t="shared" si="4"/>
        <v>4960.1854560315041</v>
      </c>
      <c r="U21" s="54" t="s">
        <v>60</v>
      </c>
      <c r="V21" s="54" t="s">
        <v>61</v>
      </c>
    </row>
    <row r="22" spans="1:22" ht="72" x14ac:dyDescent="0.25">
      <c r="A22" s="33">
        <v>1</v>
      </c>
      <c r="B22" s="34">
        <v>1</v>
      </c>
      <c r="C22" s="34" t="s">
        <v>92</v>
      </c>
      <c r="D22" s="70">
        <v>1</v>
      </c>
      <c r="E22" s="71" t="s">
        <v>7</v>
      </c>
      <c r="F22" s="72">
        <v>3</v>
      </c>
      <c r="G22" s="71" t="s">
        <v>100</v>
      </c>
      <c r="H22" s="72">
        <v>3</v>
      </c>
      <c r="I22" s="73" t="s">
        <v>100</v>
      </c>
      <c r="J22" s="41" t="s">
        <v>111</v>
      </c>
      <c r="K22" s="41" t="s">
        <v>77</v>
      </c>
      <c r="L22" s="41" t="s">
        <v>112</v>
      </c>
      <c r="M22" s="74">
        <v>200</v>
      </c>
      <c r="N22" s="74">
        <v>200</v>
      </c>
      <c r="O22" s="74">
        <v>200</v>
      </c>
      <c r="P22" s="74">
        <f t="shared" si="0"/>
        <v>600</v>
      </c>
      <c r="Q22" s="40">
        <f t="shared" si="1"/>
        <v>613.17710900706004</v>
      </c>
      <c r="R22" s="40">
        <f t="shared" si="2"/>
        <v>626.59077508967812</v>
      </c>
      <c r="S22" s="40">
        <f t="shared" si="3"/>
        <v>640.32484391901357</v>
      </c>
      <c r="T22" s="49">
        <f t="shared" si="4"/>
        <v>2480.0927280157521</v>
      </c>
      <c r="U22" s="54" t="s">
        <v>60</v>
      </c>
      <c r="V22" s="54" t="s">
        <v>61</v>
      </c>
    </row>
    <row r="23" spans="1:22" ht="72" x14ac:dyDescent="0.25">
      <c r="A23" s="33">
        <v>1</v>
      </c>
      <c r="B23" s="34">
        <v>1</v>
      </c>
      <c r="C23" s="34" t="s">
        <v>92</v>
      </c>
      <c r="D23" s="70">
        <v>1</v>
      </c>
      <c r="E23" s="71" t="s">
        <v>7</v>
      </c>
      <c r="F23" s="72">
        <v>3</v>
      </c>
      <c r="G23" s="71" t="s">
        <v>100</v>
      </c>
      <c r="H23" s="72">
        <v>3</v>
      </c>
      <c r="I23" s="73" t="s">
        <v>100</v>
      </c>
      <c r="J23" s="41" t="s">
        <v>110</v>
      </c>
      <c r="K23" s="41" t="s">
        <v>83</v>
      </c>
      <c r="L23" s="41" t="s">
        <v>84</v>
      </c>
      <c r="M23" s="74">
        <v>600</v>
      </c>
      <c r="N23" s="74">
        <v>600</v>
      </c>
      <c r="O23" s="74">
        <v>600</v>
      </c>
      <c r="P23" s="74">
        <f t="shared" si="0"/>
        <v>1800</v>
      </c>
      <c r="Q23" s="40">
        <f t="shared" si="1"/>
        <v>1839.53132702118</v>
      </c>
      <c r="R23" s="40">
        <f t="shared" si="2"/>
        <v>1879.7723252690341</v>
      </c>
      <c r="S23" s="40">
        <f t="shared" si="3"/>
        <v>1920.9745317570405</v>
      </c>
      <c r="T23" s="49">
        <f t="shared" si="4"/>
        <v>7440.2781840472544</v>
      </c>
      <c r="U23" s="54" t="s">
        <v>60</v>
      </c>
      <c r="V23" s="54" t="s">
        <v>61</v>
      </c>
    </row>
    <row r="24" spans="1:22" ht="72" x14ac:dyDescent="0.25">
      <c r="A24" s="33">
        <v>1</v>
      </c>
      <c r="B24" s="34">
        <v>1</v>
      </c>
      <c r="C24" s="34" t="s">
        <v>92</v>
      </c>
      <c r="D24" s="70">
        <v>1</v>
      </c>
      <c r="E24" s="71" t="s">
        <v>7</v>
      </c>
      <c r="F24" s="72">
        <v>4</v>
      </c>
      <c r="G24" s="71" t="s">
        <v>109</v>
      </c>
      <c r="H24" s="72">
        <v>4</v>
      </c>
      <c r="I24" s="71" t="s">
        <v>109</v>
      </c>
      <c r="J24" s="41" t="s">
        <v>97</v>
      </c>
      <c r="K24" s="41" t="s">
        <v>98</v>
      </c>
      <c r="L24" s="41" t="s">
        <v>113</v>
      </c>
      <c r="M24" s="74">
        <v>500</v>
      </c>
      <c r="N24" s="74"/>
      <c r="O24" s="74">
        <v>500</v>
      </c>
      <c r="P24" s="74">
        <f t="shared" si="0"/>
        <v>1000</v>
      </c>
      <c r="Q24" s="40">
        <f t="shared" si="1"/>
        <v>1021.9618483451001</v>
      </c>
      <c r="R24" s="40">
        <f t="shared" si="2"/>
        <v>1044.3179584827967</v>
      </c>
      <c r="S24" s="40">
        <f t="shared" si="3"/>
        <v>1067.2080731983558</v>
      </c>
      <c r="T24" s="49">
        <f t="shared" si="4"/>
        <v>4133.4878800262522</v>
      </c>
      <c r="U24" s="54" t="s">
        <v>60</v>
      </c>
      <c r="V24" s="54" t="s">
        <v>61</v>
      </c>
    </row>
    <row r="25" spans="1:22" ht="72" x14ac:dyDescent="0.25">
      <c r="A25" s="33">
        <v>1</v>
      </c>
      <c r="B25" s="34">
        <v>1</v>
      </c>
      <c r="C25" s="34" t="s">
        <v>92</v>
      </c>
      <c r="D25" s="70">
        <v>1</v>
      </c>
      <c r="E25" s="71" t="s">
        <v>7</v>
      </c>
      <c r="F25" s="72">
        <v>4</v>
      </c>
      <c r="G25" s="71" t="s">
        <v>109</v>
      </c>
      <c r="H25" s="72">
        <v>4</v>
      </c>
      <c r="I25" s="71" t="s">
        <v>109</v>
      </c>
      <c r="J25" s="41" t="s">
        <v>106</v>
      </c>
      <c r="K25" s="41" t="s">
        <v>107</v>
      </c>
      <c r="L25" s="41" t="s">
        <v>108</v>
      </c>
      <c r="M25" s="74">
        <v>500</v>
      </c>
      <c r="N25" s="74">
        <v>500</v>
      </c>
      <c r="O25" s="74">
        <v>500</v>
      </c>
      <c r="P25" s="74">
        <f t="shared" si="0"/>
        <v>1500</v>
      </c>
      <c r="Q25" s="40">
        <f t="shared" si="1"/>
        <v>1532.9427725176502</v>
      </c>
      <c r="R25" s="40">
        <f t="shared" si="2"/>
        <v>1566.4769377241953</v>
      </c>
      <c r="S25" s="40">
        <f t="shared" si="3"/>
        <v>1600.812109797534</v>
      </c>
      <c r="T25" s="49">
        <f t="shared" si="4"/>
        <v>6200.2318200393802</v>
      </c>
      <c r="U25" s="54" t="s">
        <v>60</v>
      </c>
      <c r="V25" s="54" t="s">
        <v>61</v>
      </c>
    </row>
    <row r="26" spans="1:22" ht="72" x14ac:dyDescent="0.25">
      <c r="A26" s="33">
        <v>1</v>
      </c>
      <c r="B26" s="34">
        <v>1</v>
      </c>
      <c r="C26" s="34" t="s">
        <v>92</v>
      </c>
      <c r="D26" s="70">
        <v>1</v>
      </c>
      <c r="E26" s="71" t="s">
        <v>7</v>
      </c>
      <c r="F26" s="72">
        <v>4</v>
      </c>
      <c r="G26" s="71" t="s">
        <v>109</v>
      </c>
      <c r="H26" s="72">
        <v>4</v>
      </c>
      <c r="I26" s="71" t="s">
        <v>109</v>
      </c>
      <c r="J26" s="41" t="s">
        <v>114</v>
      </c>
      <c r="K26" s="41" t="s">
        <v>115</v>
      </c>
      <c r="L26" s="41" t="s">
        <v>108</v>
      </c>
      <c r="M26" s="74">
        <v>500</v>
      </c>
      <c r="N26" s="74"/>
      <c r="O26" s="74"/>
      <c r="P26" s="74">
        <f t="shared" si="0"/>
        <v>500</v>
      </c>
      <c r="Q26" s="40">
        <f t="shared" si="1"/>
        <v>510.98092417255003</v>
      </c>
      <c r="R26" s="40">
        <f t="shared" si="2"/>
        <v>522.15897924139836</v>
      </c>
      <c r="S26" s="40">
        <f t="shared" si="3"/>
        <v>533.6040365991779</v>
      </c>
      <c r="T26" s="49">
        <f t="shared" si="4"/>
        <v>2066.7439400131261</v>
      </c>
      <c r="U26" s="54" t="s">
        <v>60</v>
      </c>
      <c r="V26" s="54" t="s">
        <v>61</v>
      </c>
    </row>
    <row r="27" spans="1:22" ht="72" x14ac:dyDescent="0.25">
      <c r="A27" s="33">
        <v>1</v>
      </c>
      <c r="B27" s="34">
        <v>1</v>
      </c>
      <c r="C27" s="34" t="s">
        <v>92</v>
      </c>
      <c r="D27" s="70">
        <v>1</v>
      </c>
      <c r="E27" s="71" t="s">
        <v>7</v>
      </c>
      <c r="F27" s="72">
        <v>4</v>
      </c>
      <c r="G27" s="71" t="s">
        <v>109</v>
      </c>
      <c r="H27" s="72">
        <v>4</v>
      </c>
      <c r="I27" s="71" t="s">
        <v>109</v>
      </c>
      <c r="J27" s="41" t="s">
        <v>110</v>
      </c>
      <c r="K27" s="41" t="s">
        <v>83</v>
      </c>
      <c r="L27" s="41" t="s">
        <v>108</v>
      </c>
      <c r="M27" s="74">
        <v>1000</v>
      </c>
      <c r="N27" s="74">
        <v>1000</v>
      </c>
      <c r="O27" s="74"/>
      <c r="P27" s="74">
        <f t="shared" si="0"/>
        <v>2000</v>
      </c>
      <c r="Q27" s="40">
        <f t="shared" si="1"/>
        <v>2043.9236966902001</v>
      </c>
      <c r="R27" s="40">
        <f t="shared" si="2"/>
        <v>2088.6359169655934</v>
      </c>
      <c r="S27" s="40">
        <f t="shared" si="3"/>
        <v>2134.4161463967116</v>
      </c>
      <c r="T27" s="49">
        <f t="shared" si="4"/>
        <v>8266.9757600525045</v>
      </c>
      <c r="U27" s="54" t="s">
        <v>60</v>
      </c>
      <c r="V27" s="54" t="s">
        <v>61</v>
      </c>
    </row>
    <row r="28" spans="1:22" ht="72" x14ac:dyDescent="0.25">
      <c r="A28" s="69">
        <v>1</v>
      </c>
      <c r="B28" s="70">
        <v>1</v>
      </c>
      <c r="C28" s="70" t="s">
        <v>92</v>
      </c>
      <c r="D28" s="70">
        <v>1</v>
      </c>
      <c r="E28" s="71" t="s">
        <v>7</v>
      </c>
      <c r="F28" s="72">
        <v>5</v>
      </c>
      <c r="G28" s="71" t="s">
        <v>125</v>
      </c>
      <c r="H28" s="72">
        <v>5</v>
      </c>
      <c r="I28" s="71" t="s">
        <v>125</v>
      </c>
      <c r="J28" s="41" t="s">
        <v>101</v>
      </c>
      <c r="K28" s="41" t="s">
        <v>68</v>
      </c>
      <c r="L28" s="41" t="s">
        <v>69</v>
      </c>
      <c r="M28" s="74">
        <v>600</v>
      </c>
      <c r="N28" s="74"/>
      <c r="O28" s="74">
        <v>600</v>
      </c>
      <c r="P28" s="74">
        <f t="shared" si="0"/>
        <v>1200</v>
      </c>
      <c r="Q28" s="40">
        <f t="shared" si="1"/>
        <v>1226.3542180141201</v>
      </c>
      <c r="R28" s="40">
        <f t="shared" si="2"/>
        <v>1253.1815501793562</v>
      </c>
      <c r="S28" s="40">
        <f t="shared" si="3"/>
        <v>1280.6496878380271</v>
      </c>
      <c r="T28" s="49">
        <f t="shared" si="4"/>
        <v>4960.1854560315041</v>
      </c>
      <c r="U28" s="54" t="s">
        <v>60</v>
      </c>
      <c r="V28" s="54" t="s">
        <v>61</v>
      </c>
    </row>
    <row r="29" spans="1:22" ht="72" x14ac:dyDescent="0.25">
      <c r="A29" s="69">
        <v>1</v>
      </c>
      <c r="B29" s="70">
        <v>1</v>
      </c>
      <c r="C29" s="70" t="s">
        <v>92</v>
      </c>
      <c r="D29" s="70">
        <v>1</v>
      </c>
      <c r="E29" s="71" t="s">
        <v>7</v>
      </c>
      <c r="F29" s="72">
        <v>5</v>
      </c>
      <c r="G29" s="71" t="s">
        <v>125</v>
      </c>
      <c r="H29" s="72">
        <v>5</v>
      </c>
      <c r="I29" s="71" t="s">
        <v>125</v>
      </c>
      <c r="J29" s="41" t="s">
        <v>94</v>
      </c>
      <c r="K29" s="41" t="s">
        <v>95</v>
      </c>
      <c r="L29" s="41" t="s">
        <v>99</v>
      </c>
      <c r="M29" s="74">
        <v>500</v>
      </c>
      <c r="N29" s="74"/>
      <c r="O29" s="74">
        <v>500</v>
      </c>
      <c r="P29" s="74">
        <f t="shared" si="0"/>
        <v>1000</v>
      </c>
      <c r="Q29" s="40">
        <f t="shared" si="1"/>
        <v>1021.9618483451001</v>
      </c>
      <c r="R29" s="40">
        <f t="shared" si="2"/>
        <v>1044.3179584827967</v>
      </c>
      <c r="S29" s="40">
        <f t="shared" si="3"/>
        <v>1067.2080731983558</v>
      </c>
      <c r="T29" s="49">
        <f t="shared" si="4"/>
        <v>4133.4878800262522</v>
      </c>
      <c r="U29" s="54" t="s">
        <v>60</v>
      </c>
      <c r="V29" s="54" t="s">
        <v>61</v>
      </c>
    </row>
    <row r="30" spans="1:22" ht="72" x14ac:dyDescent="0.25">
      <c r="A30" s="69">
        <v>1</v>
      </c>
      <c r="B30" s="70">
        <v>1</v>
      </c>
      <c r="C30" s="70" t="s">
        <v>92</v>
      </c>
      <c r="D30" s="70">
        <v>1</v>
      </c>
      <c r="E30" s="71" t="s">
        <v>7</v>
      </c>
      <c r="F30" s="72">
        <v>5</v>
      </c>
      <c r="G30" s="71" t="s">
        <v>125</v>
      </c>
      <c r="H30" s="72">
        <v>5</v>
      </c>
      <c r="I30" s="71" t="s">
        <v>125</v>
      </c>
      <c r="J30" s="41" t="s">
        <v>111</v>
      </c>
      <c r="K30" s="41" t="s">
        <v>77</v>
      </c>
      <c r="L30" s="41" t="s">
        <v>126</v>
      </c>
      <c r="M30" s="74">
        <v>300</v>
      </c>
      <c r="N30" s="74"/>
      <c r="O30" s="74">
        <v>300</v>
      </c>
      <c r="P30" s="74">
        <f t="shared" si="0"/>
        <v>600</v>
      </c>
      <c r="Q30" s="40">
        <f t="shared" si="1"/>
        <v>613.17710900706004</v>
      </c>
      <c r="R30" s="40">
        <f t="shared" si="2"/>
        <v>626.59077508967812</v>
      </c>
      <c r="S30" s="40">
        <f t="shared" si="3"/>
        <v>640.32484391901357</v>
      </c>
      <c r="T30" s="49">
        <f t="shared" si="4"/>
        <v>2480.0927280157521</v>
      </c>
      <c r="U30" s="54" t="s">
        <v>60</v>
      </c>
      <c r="V30" s="54" t="s">
        <v>61</v>
      </c>
    </row>
    <row r="31" spans="1:22" ht="72" x14ac:dyDescent="0.25">
      <c r="A31" s="69">
        <v>1</v>
      </c>
      <c r="B31" s="70">
        <v>2</v>
      </c>
      <c r="C31" s="70" t="s">
        <v>116</v>
      </c>
      <c r="D31" s="70">
        <v>1</v>
      </c>
      <c r="E31" s="71" t="s">
        <v>116</v>
      </c>
      <c r="F31" s="72">
        <v>1</v>
      </c>
      <c r="G31" s="71" t="s">
        <v>116</v>
      </c>
      <c r="H31" s="72">
        <v>1</v>
      </c>
      <c r="I31" s="73" t="s">
        <v>116</v>
      </c>
      <c r="J31" s="41" t="s">
        <v>117</v>
      </c>
      <c r="K31" s="41" t="s">
        <v>118</v>
      </c>
      <c r="L31" s="41" t="s">
        <v>119</v>
      </c>
      <c r="M31" s="74">
        <v>2000</v>
      </c>
      <c r="N31" s="74">
        <v>2000</v>
      </c>
      <c r="O31" s="74">
        <v>2000</v>
      </c>
      <c r="P31" s="74">
        <f t="shared" si="0"/>
        <v>6000</v>
      </c>
      <c r="Q31" s="40">
        <f t="shared" si="1"/>
        <v>6131.7710900706006</v>
      </c>
      <c r="R31" s="40">
        <f t="shared" si="2"/>
        <v>6265.9077508967812</v>
      </c>
      <c r="S31" s="40">
        <f t="shared" si="3"/>
        <v>6403.2484391901362</v>
      </c>
      <c r="T31" s="49">
        <f t="shared" si="4"/>
        <v>24800.927280157521</v>
      </c>
      <c r="U31" s="54" t="s">
        <v>60</v>
      </c>
      <c r="V31" s="54" t="s">
        <v>61</v>
      </c>
    </row>
    <row r="32" spans="1:22" ht="72" x14ac:dyDescent="0.25">
      <c r="A32" s="69">
        <v>1</v>
      </c>
      <c r="B32" s="70">
        <v>2</v>
      </c>
      <c r="C32" s="70" t="s">
        <v>116</v>
      </c>
      <c r="D32" s="70">
        <v>1</v>
      </c>
      <c r="E32" s="71" t="s">
        <v>116</v>
      </c>
      <c r="F32" s="72">
        <v>1</v>
      </c>
      <c r="G32" s="71" t="s">
        <v>116</v>
      </c>
      <c r="H32" s="72">
        <v>1</v>
      </c>
      <c r="I32" s="73" t="s">
        <v>116</v>
      </c>
      <c r="J32" s="41" t="s">
        <v>120</v>
      </c>
      <c r="K32" s="41" t="s">
        <v>121</v>
      </c>
      <c r="L32" s="41" t="s">
        <v>122</v>
      </c>
      <c r="M32" s="74">
        <v>250</v>
      </c>
      <c r="N32" s="74"/>
      <c r="O32" s="74">
        <v>250</v>
      </c>
      <c r="P32" s="74">
        <f t="shared" si="0"/>
        <v>500</v>
      </c>
      <c r="Q32" s="40">
        <f t="shared" si="1"/>
        <v>510.98092417255003</v>
      </c>
      <c r="R32" s="40">
        <f t="shared" si="2"/>
        <v>522.15897924139836</v>
      </c>
      <c r="S32" s="40">
        <f t="shared" si="3"/>
        <v>533.6040365991779</v>
      </c>
      <c r="T32" s="49">
        <f t="shared" si="4"/>
        <v>2066.7439400131261</v>
      </c>
      <c r="U32" s="54" t="s">
        <v>60</v>
      </c>
      <c r="V32" s="54" t="s">
        <v>61</v>
      </c>
    </row>
    <row r="33" spans="1:22" ht="72" x14ac:dyDescent="0.25">
      <c r="A33" s="69">
        <v>1</v>
      </c>
      <c r="B33" s="70">
        <v>2</v>
      </c>
      <c r="C33" s="70" t="s">
        <v>116</v>
      </c>
      <c r="D33" s="70">
        <v>1</v>
      </c>
      <c r="E33" s="71" t="s">
        <v>116</v>
      </c>
      <c r="F33" s="72">
        <v>1</v>
      </c>
      <c r="G33" s="71" t="s">
        <v>116</v>
      </c>
      <c r="H33" s="72">
        <v>1</v>
      </c>
      <c r="I33" s="73" t="s">
        <v>116</v>
      </c>
      <c r="J33" s="41" t="s">
        <v>123</v>
      </c>
      <c r="K33" s="41" t="s">
        <v>124</v>
      </c>
      <c r="L33" s="41" t="s">
        <v>84</v>
      </c>
      <c r="M33" s="74">
        <v>250</v>
      </c>
      <c r="N33" s="74"/>
      <c r="O33" s="74">
        <v>250</v>
      </c>
      <c r="P33" s="74">
        <f t="shared" si="0"/>
        <v>500</v>
      </c>
      <c r="Q33" s="40">
        <f t="shared" si="1"/>
        <v>510.98092417255003</v>
      </c>
      <c r="R33" s="40">
        <f t="shared" si="2"/>
        <v>522.15897924139836</v>
      </c>
      <c r="S33" s="40">
        <f t="shared" si="3"/>
        <v>533.6040365991779</v>
      </c>
      <c r="T33" s="49">
        <f t="shared" si="4"/>
        <v>2066.7439400131261</v>
      </c>
      <c r="U33" s="54" t="s">
        <v>60</v>
      </c>
      <c r="V33" s="54" t="s">
        <v>61</v>
      </c>
    </row>
    <row r="34" spans="1:22" ht="72" x14ac:dyDescent="0.25">
      <c r="A34" s="69">
        <v>1</v>
      </c>
      <c r="B34" s="70">
        <v>2</v>
      </c>
      <c r="C34" s="70" t="s">
        <v>116</v>
      </c>
      <c r="D34" s="70">
        <v>1</v>
      </c>
      <c r="E34" s="71" t="s">
        <v>116</v>
      </c>
      <c r="F34" s="72">
        <v>1</v>
      </c>
      <c r="G34" s="71" t="s">
        <v>116</v>
      </c>
      <c r="H34" s="72">
        <v>1</v>
      </c>
      <c r="I34" s="73" t="s">
        <v>116</v>
      </c>
      <c r="J34" s="41" t="s">
        <v>137</v>
      </c>
      <c r="K34" s="41" t="s">
        <v>138</v>
      </c>
      <c r="L34" s="41" t="s">
        <v>139</v>
      </c>
      <c r="M34" s="74">
        <v>2500</v>
      </c>
      <c r="N34" s="74"/>
      <c r="O34" s="74">
        <v>2500</v>
      </c>
      <c r="P34" s="74">
        <f t="shared" si="0"/>
        <v>5000</v>
      </c>
      <c r="Q34" s="40">
        <f t="shared" si="1"/>
        <v>5109.8092417255002</v>
      </c>
      <c r="R34" s="40">
        <f t="shared" si="2"/>
        <v>5221.5897924139836</v>
      </c>
      <c r="S34" s="40">
        <f t="shared" si="3"/>
        <v>5336.0403659917793</v>
      </c>
      <c r="T34" s="49">
        <f t="shared" si="4"/>
        <v>20667.439400131261</v>
      </c>
      <c r="U34" s="54" t="s">
        <v>60</v>
      </c>
      <c r="V34" s="54" t="s">
        <v>61</v>
      </c>
    </row>
    <row r="35" spans="1:22" ht="72" x14ac:dyDescent="0.25">
      <c r="A35" s="69">
        <v>2</v>
      </c>
      <c r="B35" s="70">
        <v>2</v>
      </c>
      <c r="C35" s="70" t="s">
        <v>63</v>
      </c>
      <c r="D35" s="70">
        <v>4</v>
      </c>
      <c r="E35" s="71" t="s">
        <v>127</v>
      </c>
      <c r="F35" s="72">
        <v>1</v>
      </c>
      <c r="G35" s="71" t="s">
        <v>128</v>
      </c>
      <c r="H35" s="72">
        <v>1</v>
      </c>
      <c r="I35" s="73" t="s">
        <v>128</v>
      </c>
      <c r="J35" s="41" t="s">
        <v>129</v>
      </c>
      <c r="K35" s="41" t="s">
        <v>130</v>
      </c>
      <c r="L35" s="41" t="s">
        <v>131</v>
      </c>
      <c r="M35" s="74">
        <v>300</v>
      </c>
      <c r="N35" s="74"/>
      <c r="O35" s="74">
        <v>300</v>
      </c>
      <c r="P35" s="74">
        <f t="shared" si="0"/>
        <v>600</v>
      </c>
      <c r="Q35" s="40">
        <f t="shared" si="1"/>
        <v>613.17710900706004</v>
      </c>
      <c r="R35" s="40">
        <f t="shared" si="2"/>
        <v>626.59077508967812</v>
      </c>
      <c r="S35" s="40">
        <f t="shared" si="3"/>
        <v>640.32484391901357</v>
      </c>
      <c r="T35" s="49">
        <f t="shared" si="4"/>
        <v>2480.0927280157521</v>
      </c>
      <c r="U35" s="54" t="s">
        <v>60</v>
      </c>
      <c r="V35" s="54" t="s">
        <v>61</v>
      </c>
    </row>
    <row r="36" spans="1:22" ht="72" x14ac:dyDescent="0.25">
      <c r="A36" s="69">
        <v>2</v>
      </c>
      <c r="B36" s="70">
        <v>2</v>
      </c>
      <c r="C36" s="70" t="s">
        <v>63</v>
      </c>
      <c r="D36" s="70">
        <v>4</v>
      </c>
      <c r="E36" s="71" t="s">
        <v>127</v>
      </c>
      <c r="F36" s="72">
        <v>1</v>
      </c>
      <c r="G36" s="71" t="s">
        <v>128</v>
      </c>
      <c r="H36" s="72">
        <v>1</v>
      </c>
      <c r="I36" s="73" t="s">
        <v>128</v>
      </c>
      <c r="J36" s="41" t="s">
        <v>101</v>
      </c>
      <c r="K36" s="41" t="s">
        <v>68</v>
      </c>
      <c r="L36" s="41" t="s">
        <v>69</v>
      </c>
      <c r="M36" s="74">
        <v>600</v>
      </c>
      <c r="N36" s="74"/>
      <c r="O36" s="74">
        <v>600</v>
      </c>
      <c r="P36" s="74">
        <f t="shared" si="0"/>
        <v>1200</v>
      </c>
      <c r="Q36" s="40">
        <f t="shared" si="1"/>
        <v>1226.3542180141201</v>
      </c>
      <c r="R36" s="40">
        <f t="shared" si="2"/>
        <v>1253.1815501793562</v>
      </c>
      <c r="S36" s="40">
        <f t="shared" si="3"/>
        <v>1280.6496878380271</v>
      </c>
      <c r="T36" s="49">
        <f t="shared" si="4"/>
        <v>4960.1854560315041</v>
      </c>
      <c r="U36" s="54" t="s">
        <v>60</v>
      </c>
      <c r="V36" s="54" t="s">
        <v>61</v>
      </c>
    </row>
    <row r="37" spans="1:22" ht="72" x14ac:dyDescent="0.25">
      <c r="A37" s="69">
        <v>2</v>
      </c>
      <c r="B37" s="70">
        <v>2</v>
      </c>
      <c r="C37" s="70" t="s">
        <v>63</v>
      </c>
      <c r="D37" s="70">
        <v>4</v>
      </c>
      <c r="E37" s="71" t="s">
        <v>127</v>
      </c>
      <c r="F37" s="72">
        <v>1</v>
      </c>
      <c r="G37" s="71" t="s">
        <v>128</v>
      </c>
      <c r="H37" s="72">
        <v>1</v>
      </c>
      <c r="I37" s="73" t="s">
        <v>128</v>
      </c>
      <c r="J37" s="41" t="s">
        <v>102</v>
      </c>
      <c r="K37" s="41" t="s">
        <v>103</v>
      </c>
      <c r="L37" s="41" t="s">
        <v>132</v>
      </c>
      <c r="M37" s="74">
        <v>1000</v>
      </c>
      <c r="N37" s="74"/>
      <c r="O37" s="74">
        <v>1000</v>
      </c>
      <c r="P37" s="74">
        <f t="shared" si="0"/>
        <v>2000</v>
      </c>
      <c r="Q37" s="40">
        <f t="shared" si="1"/>
        <v>2043.9236966902001</v>
      </c>
      <c r="R37" s="40">
        <f t="shared" si="2"/>
        <v>2088.6359169655934</v>
      </c>
      <c r="S37" s="40">
        <f t="shared" si="3"/>
        <v>2134.4161463967116</v>
      </c>
      <c r="T37" s="49">
        <f t="shared" si="4"/>
        <v>8266.9757600525045</v>
      </c>
      <c r="U37" s="54" t="s">
        <v>60</v>
      </c>
      <c r="V37" s="54" t="s">
        <v>61</v>
      </c>
    </row>
    <row r="38" spans="1:22" ht="72" x14ac:dyDescent="0.25">
      <c r="A38" s="69">
        <v>2</v>
      </c>
      <c r="B38" s="70">
        <v>2</v>
      </c>
      <c r="C38" s="70" t="s">
        <v>63</v>
      </c>
      <c r="D38" s="70">
        <v>4</v>
      </c>
      <c r="E38" s="71" t="s">
        <v>127</v>
      </c>
      <c r="F38" s="72">
        <v>1</v>
      </c>
      <c r="G38" s="71" t="s">
        <v>128</v>
      </c>
      <c r="H38" s="72">
        <v>1</v>
      </c>
      <c r="I38" s="73" t="s">
        <v>128</v>
      </c>
      <c r="J38" s="41" t="s">
        <v>105</v>
      </c>
      <c r="K38" s="41" t="s">
        <v>133</v>
      </c>
      <c r="L38" s="41" t="s">
        <v>132</v>
      </c>
      <c r="M38" s="74">
        <v>1000</v>
      </c>
      <c r="N38" s="74"/>
      <c r="O38" s="74">
        <v>1000</v>
      </c>
      <c r="P38" s="74">
        <f t="shared" si="0"/>
        <v>2000</v>
      </c>
      <c r="Q38" s="40">
        <f t="shared" si="1"/>
        <v>2043.9236966902001</v>
      </c>
      <c r="R38" s="40">
        <f t="shared" si="2"/>
        <v>2088.6359169655934</v>
      </c>
      <c r="S38" s="40">
        <f t="shared" si="3"/>
        <v>2134.4161463967116</v>
      </c>
      <c r="T38" s="49">
        <f t="shared" si="4"/>
        <v>8266.9757600525045</v>
      </c>
      <c r="U38" s="54" t="s">
        <v>60</v>
      </c>
      <c r="V38" s="54" t="s">
        <v>61</v>
      </c>
    </row>
    <row r="39" spans="1:22" ht="72" x14ac:dyDescent="0.25">
      <c r="A39" s="69">
        <v>2</v>
      </c>
      <c r="B39" s="70">
        <v>2</v>
      </c>
      <c r="C39" s="70" t="s">
        <v>63</v>
      </c>
      <c r="D39" s="70">
        <v>4</v>
      </c>
      <c r="E39" s="71" t="s">
        <v>127</v>
      </c>
      <c r="F39" s="72">
        <v>1</v>
      </c>
      <c r="G39" s="71" t="s">
        <v>128</v>
      </c>
      <c r="H39" s="72">
        <v>1</v>
      </c>
      <c r="I39" s="73" t="s">
        <v>128</v>
      </c>
      <c r="J39" s="41" t="s">
        <v>97</v>
      </c>
      <c r="K39" s="41" t="s">
        <v>98</v>
      </c>
      <c r="L39" s="41" t="s">
        <v>113</v>
      </c>
      <c r="M39" s="74">
        <v>1000</v>
      </c>
      <c r="N39" s="74"/>
      <c r="O39" s="74">
        <v>1000</v>
      </c>
      <c r="P39" s="74">
        <f t="shared" si="0"/>
        <v>2000</v>
      </c>
      <c r="Q39" s="40">
        <f t="shared" si="1"/>
        <v>2043.9236966902001</v>
      </c>
      <c r="R39" s="40">
        <f t="shared" si="2"/>
        <v>2088.6359169655934</v>
      </c>
      <c r="S39" s="40">
        <f t="shared" si="3"/>
        <v>2134.4161463967116</v>
      </c>
      <c r="T39" s="49">
        <f t="shared" si="4"/>
        <v>8266.9757600525045</v>
      </c>
      <c r="U39" s="54" t="s">
        <v>60</v>
      </c>
      <c r="V39" s="54" t="s">
        <v>61</v>
      </c>
    </row>
    <row r="40" spans="1:22" ht="72" x14ac:dyDescent="0.25">
      <c r="A40" s="69">
        <v>2</v>
      </c>
      <c r="B40" s="70">
        <v>2</v>
      </c>
      <c r="C40" s="70" t="s">
        <v>63</v>
      </c>
      <c r="D40" s="70">
        <v>4</v>
      </c>
      <c r="E40" s="71" t="s">
        <v>127</v>
      </c>
      <c r="F40" s="72">
        <v>1</v>
      </c>
      <c r="G40" s="71" t="s">
        <v>128</v>
      </c>
      <c r="H40" s="72">
        <v>1</v>
      </c>
      <c r="I40" s="73" t="s">
        <v>128</v>
      </c>
      <c r="J40" s="41" t="s">
        <v>106</v>
      </c>
      <c r="K40" s="41" t="s">
        <v>107</v>
      </c>
      <c r="L40" s="41" t="s">
        <v>108</v>
      </c>
      <c r="M40" s="74">
        <v>300</v>
      </c>
      <c r="N40" s="74"/>
      <c r="O40" s="74">
        <v>300</v>
      </c>
      <c r="P40" s="74">
        <f t="shared" si="0"/>
        <v>600</v>
      </c>
      <c r="Q40" s="40">
        <f t="shared" si="1"/>
        <v>613.17710900706004</v>
      </c>
      <c r="R40" s="40">
        <f t="shared" si="2"/>
        <v>626.59077508967812</v>
      </c>
      <c r="S40" s="40">
        <f t="shared" si="3"/>
        <v>640.32484391901357</v>
      </c>
      <c r="T40" s="49">
        <f t="shared" si="4"/>
        <v>2480.0927280157521</v>
      </c>
      <c r="U40" s="54" t="s">
        <v>60</v>
      </c>
      <c r="V40" s="54" t="s">
        <v>61</v>
      </c>
    </row>
    <row r="41" spans="1:22" ht="72" x14ac:dyDescent="0.25">
      <c r="A41" s="69">
        <v>2</v>
      </c>
      <c r="B41" s="70">
        <v>2</v>
      </c>
      <c r="C41" s="70" t="s">
        <v>63</v>
      </c>
      <c r="D41" s="70">
        <v>4</v>
      </c>
      <c r="E41" s="71" t="s">
        <v>127</v>
      </c>
      <c r="F41" s="72">
        <v>1</v>
      </c>
      <c r="G41" s="71" t="s">
        <v>128</v>
      </c>
      <c r="H41" s="72">
        <v>1</v>
      </c>
      <c r="I41" s="73" t="s">
        <v>128</v>
      </c>
      <c r="J41" s="41" t="s">
        <v>134</v>
      </c>
      <c r="K41" s="41" t="s">
        <v>81</v>
      </c>
      <c r="L41" s="41" t="s">
        <v>89</v>
      </c>
      <c r="M41" s="74">
        <v>250</v>
      </c>
      <c r="N41" s="74"/>
      <c r="O41" s="74">
        <v>250</v>
      </c>
      <c r="P41" s="74">
        <f t="shared" si="0"/>
        <v>500</v>
      </c>
      <c r="Q41" s="40">
        <f t="shared" si="1"/>
        <v>510.98092417255003</v>
      </c>
      <c r="R41" s="40">
        <f t="shared" si="2"/>
        <v>522.15897924139836</v>
      </c>
      <c r="S41" s="40">
        <f t="shared" si="3"/>
        <v>533.6040365991779</v>
      </c>
      <c r="T41" s="49">
        <f t="shared" si="4"/>
        <v>2066.7439400131261</v>
      </c>
      <c r="U41" s="54" t="s">
        <v>60</v>
      </c>
      <c r="V41" s="54" t="s">
        <v>61</v>
      </c>
    </row>
    <row r="42" spans="1:22" ht="72" x14ac:dyDescent="0.25">
      <c r="A42" s="69">
        <v>2</v>
      </c>
      <c r="B42" s="70">
        <v>2</v>
      </c>
      <c r="C42" s="70" t="s">
        <v>63</v>
      </c>
      <c r="D42" s="70">
        <v>4</v>
      </c>
      <c r="E42" s="71" t="s">
        <v>127</v>
      </c>
      <c r="F42" s="72">
        <v>1</v>
      </c>
      <c r="G42" s="71" t="s">
        <v>128</v>
      </c>
      <c r="H42" s="72">
        <v>1</v>
      </c>
      <c r="I42" s="73" t="s">
        <v>128</v>
      </c>
      <c r="J42" s="41" t="s">
        <v>87</v>
      </c>
      <c r="K42" s="41" t="s">
        <v>88</v>
      </c>
      <c r="L42" s="41" t="s">
        <v>91</v>
      </c>
      <c r="M42" s="74"/>
      <c r="N42" s="74">
        <v>3000</v>
      </c>
      <c r="O42" s="74"/>
      <c r="P42" s="74">
        <f t="shared" si="0"/>
        <v>3000</v>
      </c>
      <c r="Q42" s="40">
        <f t="shared" si="1"/>
        <v>3065.8855450353003</v>
      </c>
      <c r="R42" s="40">
        <f t="shared" si="2"/>
        <v>3132.9538754483906</v>
      </c>
      <c r="S42" s="40">
        <f t="shared" si="3"/>
        <v>3201.6242195950681</v>
      </c>
      <c r="T42" s="49">
        <f t="shared" si="4"/>
        <v>12400.46364007876</v>
      </c>
      <c r="U42" s="54" t="s">
        <v>60</v>
      </c>
      <c r="V42" s="54" t="s">
        <v>61</v>
      </c>
    </row>
    <row r="43" spans="1:22" s="32" customFormat="1" x14ac:dyDescent="0.25">
      <c r="A43" s="107" t="s">
        <v>6</v>
      </c>
      <c r="B43" s="107"/>
      <c r="C43" s="107"/>
      <c r="D43" s="107"/>
      <c r="E43" s="107"/>
      <c r="F43" s="107"/>
      <c r="G43" s="107"/>
      <c r="H43" s="107"/>
      <c r="I43" s="107"/>
      <c r="J43" s="107"/>
      <c r="K43" s="43"/>
      <c r="L43" s="43"/>
      <c r="M43" s="50">
        <f>SUM(M7:M42)</f>
        <v>26700</v>
      </c>
      <c r="N43" s="50">
        <f>SUM(N7:N42)</f>
        <v>9050</v>
      </c>
      <c r="O43" s="50">
        <f>SUM(O7:O42)</f>
        <v>18700</v>
      </c>
      <c r="P43" s="50">
        <f>SUM(P7:P42)</f>
        <v>54450</v>
      </c>
      <c r="Q43" s="51">
        <f>SUM(Q6:Q42)</f>
        <v>55645.822642390725</v>
      </c>
      <c r="R43" s="51">
        <f>SUM(R6:R42)</f>
        <v>56863.112839388283</v>
      </c>
      <c r="S43" s="51">
        <f>SUM(S6:S42)</f>
        <v>58109.479585650486</v>
      </c>
      <c r="T43" s="52">
        <f>SUM(T7:T42)</f>
        <v>225068.41506742945</v>
      </c>
      <c r="U43" s="44"/>
      <c r="V43" s="44"/>
    </row>
    <row r="46" spans="1:22" ht="24" customHeight="1" x14ac:dyDescent="0.25">
      <c r="C46" s="112" t="s">
        <v>172</v>
      </c>
      <c r="D46" s="112"/>
      <c r="E46" s="112"/>
    </row>
    <row r="48" spans="1:22" ht="22.5" customHeight="1" x14ac:dyDescent="0.25">
      <c r="C48" s="100" t="s">
        <v>155</v>
      </c>
      <c r="D48" s="100"/>
      <c r="E48" s="100"/>
      <c r="K48" s="1" t="s">
        <v>156</v>
      </c>
      <c r="S48" s="95" t="s">
        <v>157</v>
      </c>
      <c r="T48" s="95"/>
      <c r="U48" s="95"/>
    </row>
    <row r="53" spans="3:21" x14ac:dyDescent="0.25">
      <c r="C53" s="99" t="s">
        <v>158</v>
      </c>
      <c r="D53" s="99"/>
      <c r="E53" s="99"/>
      <c r="K53" s="99" t="s">
        <v>159</v>
      </c>
      <c r="L53" s="99"/>
      <c r="M53" s="99"/>
      <c r="S53" s="98" t="s">
        <v>160</v>
      </c>
      <c r="T53" s="98"/>
      <c r="U53" s="98"/>
    </row>
    <row r="54" spans="3:21" x14ac:dyDescent="0.25">
      <c r="C54" s="100" t="s">
        <v>164</v>
      </c>
      <c r="D54" s="100"/>
      <c r="E54" s="100"/>
      <c r="K54" s="100" t="s">
        <v>163</v>
      </c>
      <c r="L54" s="100"/>
      <c r="M54" s="100"/>
      <c r="S54" s="95" t="s">
        <v>161</v>
      </c>
      <c r="T54" s="95"/>
      <c r="U54" s="95"/>
    </row>
    <row r="55" spans="3:21" x14ac:dyDescent="0.25">
      <c r="S55" s="95" t="s">
        <v>162</v>
      </c>
      <c r="T55" s="95"/>
      <c r="U55" s="95"/>
    </row>
  </sheetData>
  <mergeCells count="28">
    <mergeCell ref="B5:B6"/>
    <mergeCell ref="A5:A6"/>
    <mergeCell ref="S55:U55"/>
    <mergeCell ref="C46:E46"/>
    <mergeCell ref="C53:E53"/>
    <mergeCell ref="C54:E54"/>
    <mergeCell ref="C48:E48"/>
    <mergeCell ref="S48:U48"/>
    <mergeCell ref="K53:M53"/>
    <mergeCell ref="K54:M54"/>
    <mergeCell ref="S53:U53"/>
    <mergeCell ref="S54:U54"/>
    <mergeCell ref="U5:V5"/>
    <mergeCell ref="M5:O5"/>
    <mergeCell ref="Q5:S5"/>
    <mergeCell ref="A43:J43"/>
    <mergeCell ref="T5:T6"/>
    <mergeCell ref="P5:P6"/>
    <mergeCell ref="K5:K6"/>
    <mergeCell ref="L5:L6"/>
    <mergeCell ref="J5:J6"/>
    <mergeCell ref="I5:I6"/>
    <mergeCell ref="H5:H6"/>
    <mergeCell ref="G5:G6"/>
    <mergeCell ref="F5:F6"/>
    <mergeCell ref="E5:E6"/>
    <mergeCell ref="D5:D6"/>
    <mergeCell ref="C5:C6"/>
  </mergeCells>
  <pageMargins left="0.70866141732283472" right="0.70866141732283472" top="0.74803149606299213" bottom="0.74803149606299213" header="0.31496062992125984" footer="0.31496062992125984"/>
  <pageSetup scale="48" orientation="landscape" r:id="rId1"/>
  <headerFooter>
    <oddHeader>&amp;C&amp;"Monotype Corsiva,Negrita"&amp;16CONCEJO CANTONAL DE LA NIÑEZ Y ADOLESCENCIA DE LOJA&amp;"-,Normal"&amp;11
&amp;"-,Negrita"&amp;14PLAN OPERATIVO ANUAL 2017</oddHead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Y31"/>
  <sheetViews>
    <sheetView topLeftCell="A8" zoomScaleNormal="100" workbookViewId="0">
      <selection activeCell="F12" sqref="F12"/>
    </sheetView>
  </sheetViews>
  <sheetFormatPr baseColWidth="10" defaultRowHeight="11.25" x14ac:dyDescent="0.2"/>
  <cols>
    <col min="1" max="1" width="9.28515625" style="16" bestFit="1" customWidth="1"/>
    <col min="2" max="2" width="15.7109375" style="16" bestFit="1" customWidth="1"/>
    <col min="3" max="5" width="2.28515625" style="16" bestFit="1" customWidth="1"/>
    <col min="6" max="6" width="51.42578125" style="16" customWidth="1"/>
    <col min="7" max="7" width="19.7109375" style="16" bestFit="1" customWidth="1"/>
    <col min="8" max="8" width="10.42578125" style="16" customWidth="1"/>
    <col min="9" max="9" width="10.28515625" style="16" customWidth="1"/>
    <col min="10" max="13" width="3" style="16" bestFit="1" customWidth="1"/>
    <col min="14" max="14" width="12.42578125" style="16" customWidth="1"/>
    <col min="15" max="15" width="17.42578125" style="16" customWidth="1"/>
    <col min="16" max="16" width="13.140625" style="16" customWidth="1"/>
    <col min="17" max="16384" width="11.42578125" style="16"/>
  </cols>
  <sheetData>
    <row r="2" spans="1:16" ht="23.25" x14ac:dyDescent="0.35">
      <c r="F2" s="124" t="s">
        <v>153</v>
      </c>
      <c r="G2" s="124"/>
      <c r="H2" s="124"/>
      <c r="I2" s="124"/>
      <c r="J2" s="124"/>
      <c r="K2" s="124"/>
      <c r="L2" s="124"/>
      <c r="M2" s="124"/>
      <c r="N2" s="124"/>
    </row>
    <row r="4" spans="1:16" ht="23.25" x14ac:dyDescent="0.35">
      <c r="F4" s="125" t="s">
        <v>154</v>
      </c>
      <c r="G4" s="125"/>
      <c r="H4" s="125"/>
      <c r="I4" s="125"/>
      <c r="J4" s="125"/>
      <c r="K4" s="125"/>
      <c r="L4" s="125"/>
      <c r="M4" s="125"/>
      <c r="N4" s="125"/>
    </row>
    <row r="6" spans="1:16" ht="12" thickBot="1" x14ac:dyDescent="0.25"/>
    <row r="7" spans="1:16" ht="39.75" customHeight="1" x14ac:dyDescent="0.2">
      <c r="A7" s="113" t="s">
        <v>40</v>
      </c>
      <c r="B7" s="113" t="s">
        <v>10</v>
      </c>
      <c r="C7" s="115" t="s">
        <v>39</v>
      </c>
      <c r="D7" s="115"/>
      <c r="E7" s="115"/>
      <c r="F7" s="115" t="s">
        <v>25</v>
      </c>
      <c r="G7" s="115" t="s">
        <v>26</v>
      </c>
      <c r="H7" s="115" t="s">
        <v>27</v>
      </c>
      <c r="I7" s="115" t="s">
        <v>28</v>
      </c>
      <c r="J7" s="115" t="s">
        <v>29</v>
      </c>
      <c r="K7" s="118"/>
      <c r="L7" s="118"/>
      <c r="M7" s="118"/>
      <c r="N7" s="115" t="s">
        <v>30</v>
      </c>
      <c r="O7" s="115" t="s">
        <v>31</v>
      </c>
      <c r="P7" s="115" t="s">
        <v>32</v>
      </c>
    </row>
    <row r="8" spans="1:16" ht="36.75" customHeight="1" thickBot="1" x14ac:dyDescent="0.25">
      <c r="A8" s="114"/>
      <c r="B8" s="114"/>
      <c r="C8" s="116"/>
      <c r="D8" s="116"/>
      <c r="E8" s="116"/>
      <c r="F8" s="116"/>
      <c r="G8" s="116"/>
      <c r="H8" s="116"/>
      <c r="I8" s="117"/>
      <c r="J8" s="14" t="s">
        <v>33</v>
      </c>
      <c r="K8" s="14" t="s">
        <v>34</v>
      </c>
      <c r="L8" s="14" t="s">
        <v>35</v>
      </c>
      <c r="M8" s="14" t="s">
        <v>36</v>
      </c>
      <c r="N8" s="116"/>
      <c r="O8" s="116"/>
      <c r="P8" s="116"/>
    </row>
    <row r="9" spans="1:16" x14ac:dyDescent="0.2"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</row>
    <row r="10" spans="1:16" ht="33.75" x14ac:dyDescent="0.2">
      <c r="A10" s="12">
        <v>1</v>
      </c>
      <c r="B10" s="13" t="s">
        <v>7</v>
      </c>
      <c r="C10" s="17">
        <v>1</v>
      </c>
      <c r="D10" s="17">
        <v>1</v>
      </c>
      <c r="E10" s="17">
        <v>1</v>
      </c>
      <c r="F10" s="75" t="s">
        <v>146</v>
      </c>
      <c r="G10" s="18" t="s">
        <v>41</v>
      </c>
      <c r="H10" s="19" t="s">
        <v>42</v>
      </c>
      <c r="I10" s="20">
        <v>12</v>
      </c>
      <c r="J10" s="21">
        <v>15</v>
      </c>
      <c r="K10" s="21">
        <v>25</v>
      </c>
      <c r="L10" s="21">
        <v>40</v>
      </c>
      <c r="M10" s="21">
        <v>20</v>
      </c>
      <c r="N10" s="22">
        <v>36179.300000000003</v>
      </c>
      <c r="O10" s="23" t="s">
        <v>140</v>
      </c>
      <c r="P10" s="24" t="s">
        <v>144</v>
      </c>
    </row>
    <row r="11" spans="1:16" ht="33.75" x14ac:dyDescent="0.2">
      <c r="A11" s="12">
        <v>2</v>
      </c>
      <c r="B11" s="13" t="s">
        <v>93</v>
      </c>
      <c r="C11" s="17">
        <v>1</v>
      </c>
      <c r="D11" s="17">
        <v>1</v>
      </c>
      <c r="E11" s="17">
        <v>2</v>
      </c>
      <c r="F11" s="75" t="s">
        <v>146</v>
      </c>
      <c r="G11" s="18" t="s">
        <v>41</v>
      </c>
      <c r="H11" s="19" t="s">
        <v>42</v>
      </c>
      <c r="I11" s="20">
        <v>12</v>
      </c>
      <c r="J11" s="21">
        <v>15</v>
      </c>
      <c r="K11" s="21">
        <v>25</v>
      </c>
      <c r="L11" s="21">
        <v>40</v>
      </c>
      <c r="M11" s="21">
        <v>20</v>
      </c>
      <c r="N11" s="22">
        <v>2400</v>
      </c>
      <c r="O11" s="23" t="s">
        <v>140</v>
      </c>
      <c r="P11" s="24" t="s">
        <v>144</v>
      </c>
    </row>
    <row r="12" spans="1:16" ht="33.75" x14ac:dyDescent="0.2">
      <c r="A12" s="12">
        <v>3</v>
      </c>
      <c r="B12" s="13" t="s">
        <v>100</v>
      </c>
      <c r="C12" s="17">
        <v>1</v>
      </c>
      <c r="D12" s="17">
        <v>1</v>
      </c>
      <c r="E12" s="17">
        <v>3</v>
      </c>
      <c r="F12" s="76" t="s">
        <v>149</v>
      </c>
      <c r="G12" s="18" t="s">
        <v>41</v>
      </c>
      <c r="H12" s="19" t="s">
        <v>42</v>
      </c>
      <c r="I12" s="20">
        <v>12</v>
      </c>
      <c r="J12" s="21">
        <v>15</v>
      </c>
      <c r="K12" s="21">
        <v>25</v>
      </c>
      <c r="L12" s="21">
        <v>40</v>
      </c>
      <c r="M12" s="21">
        <v>20</v>
      </c>
      <c r="N12" s="22">
        <v>6400</v>
      </c>
      <c r="O12" s="23" t="s">
        <v>140</v>
      </c>
      <c r="P12" s="24" t="s">
        <v>144</v>
      </c>
    </row>
    <row r="13" spans="1:16" ht="45" x14ac:dyDescent="0.2">
      <c r="A13" s="12">
        <v>4</v>
      </c>
      <c r="B13" s="13" t="s">
        <v>109</v>
      </c>
      <c r="C13" s="17">
        <v>1</v>
      </c>
      <c r="D13" s="17">
        <v>1</v>
      </c>
      <c r="E13" s="17">
        <v>4</v>
      </c>
      <c r="F13" s="77" t="s">
        <v>147</v>
      </c>
      <c r="G13" s="18" t="s">
        <v>41</v>
      </c>
      <c r="H13" s="19" t="s">
        <v>42</v>
      </c>
      <c r="I13" s="20">
        <v>12</v>
      </c>
      <c r="J13" s="21">
        <v>15</v>
      </c>
      <c r="K13" s="21">
        <v>25</v>
      </c>
      <c r="L13" s="21">
        <v>40</v>
      </c>
      <c r="M13" s="21">
        <v>20</v>
      </c>
      <c r="N13" s="22">
        <v>5000</v>
      </c>
      <c r="O13" s="23" t="s">
        <v>141</v>
      </c>
      <c r="P13" s="24" t="s">
        <v>109</v>
      </c>
    </row>
    <row r="14" spans="1:16" ht="22.5" x14ac:dyDescent="0.2">
      <c r="A14" s="12">
        <v>5</v>
      </c>
      <c r="B14" s="13" t="s">
        <v>136</v>
      </c>
      <c r="C14" s="17">
        <v>1</v>
      </c>
      <c r="D14" s="17">
        <v>1</v>
      </c>
      <c r="E14" s="17">
        <v>5</v>
      </c>
      <c r="F14" s="77" t="s">
        <v>170</v>
      </c>
      <c r="G14" s="18" t="s">
        <v>41</v>
      </c>
      <c r="H14" s="19" t="s">
        <v>42</v>
      </c>
      <c r="I14" s="20">
        <v>12</v>
      </c>
      <c r="J14" s="21">
        <v>15</v>
      </c>
      <c r="K14" s="21">
        <v>25</v>
      </c>
      <c r="L14" s="21">
        <v>40</v>
      </c>
      <c r="M14" s="21">
        <v>20</v>
      </c>
      <c r="N14" s="22">
        <v>2800</v>
      </c>
      <c r="O14" s="23" t="s">
        <v>140</v>
      </c>
      <c r="P14" s="24" t="s">
        <v>144</v>
      </c>
    </row>
    <row r="15" spans="1:16" ht="33.75" x14ac:dyDescent="0.2">
      <c r="A15" s="12">
        <v>6</v>
      </c>
      <c r="B15" s="13" t="s">
        <v>135</v>
      </c>
      <c r="C15" s="17">
        <v>1</v>
      </c>
      <c r="D15" s="17">
        <v>2</v>
      </c>
      <c r="E15" s="17">
        <v>1</v>
      </c>
      <c r="F15" s="18" t="s">
        <v>150</v>
      </c>
      <c r="G15" s="18" t="s">
        <v>41</v>
      </c>
      <c r="H15" s="19" t="s">
        <v>42</v>
      </c>
      <c r="I15" s="20">
        <v>12</v>
      </c>
      <c r="J15" s="21">
        <v>15</v>
      </c>
      <c r="K15" s="21">
        <v>25</v>
      </c>
      <c r="L15" s="21">
        <v>40</v>
      </c>
      <c r="M15" s="21">
        <v>20</v>
      </c>
      <c r="N15" s="22">
        <v>12000</v>
      </c>
      <c r="O15" s="23" t="s">
        <v>142</v>
      </c>
      <c r="P15" s="24" t="s">
        <v>144</v>
      </c>
    </row>
    <row r="16" spans="1:16" ht="56.25" x14ac:dyDescent="0.2">
      <c r="A16" s="12">
        <v>7</v>
      </c>
      <c r="B16" s="13" t="s">
        <v>128</v>
      </c>
      <c r="C16" s="17">
        <v>2</v>
      </c>
      <c r="D16" s="17">
        <v>4</v>
      </c>
      <c r="E16" s="17">
        <v>1</v>
      </c>
      <c r="F16" s="78" t="s">
        <v>148</v>
      </c>
      <c r="G16" s="18" t="s">
        <v>41</v>
      </c>
      <c r="H16" s="19" t="s">
        <v>42</v>
      </c>
      <c r="I16" s="20">
        <v>12</v>
      </c>
      <c r="J16" s="21">
        <v>15</v>
      </c>
      <c r="K16" s="21">
        <v>25</v>
      </c>
      <c r="L16" s="21">
        <v>40</v>
      </c>
      <c r="M16" s="21">
        <v>20</v>
      </c>
      <c r="N16" s="22">
        <v>54890.78</v>
      </c>
      <c r="O16" s="23" t="s">
        <v>143</v>
      </c>
      <c r="P16" s="24" t="s">
        <v>145</v>
      </c>
    </row>
    <row r="17" spans="1:25" x14ac:dyDescent="0.2">
      <c r="C17" s="15"/>
      <c r="D17" s="15"/>
      <c r="E17" s="15"/>
      <c r="F17" s="15"/>
      <c r="G17" s="15"/>
      <c r="H17" s="15"/>
      <c r="I17" s="120" t="s">
        <v>37</v>
      </c>
      <c r="J17" s="121"/>
      <c r="K17" s="121"/>
      <c r="L17" s="121"/>
      <c r="M17" s="121"/>
      <c r="N17" s="25">
        <f>SUM(N10:N16)</f>
        <v>119670.08</v>
      </c>
      <c r="O17" s="26"/>
      <c r="P17" s="26"/>
    </row>
    <row r="21" spans="1:25" ht="17.25" customHeight="1" x14ac:dyDescent="0.2">
      <c r="A21" s="2"/>
      <c r="B21" s="99" t="s">
        <v>172</v>
      </c>
      <c r="C21" s="99"/>
      <c r="D21" s="99"/>
      <c r="E21" s="99"/>
      <c r="F21" s="86"/>
      <c r="G21" s="2"/>
      <c r="H21" s="2"/>
      <c r="I21" s="2"/>
      <c r="J21" s="3"/>
      <c r="K21" s="3"/>
      <c r="L21" s="3"/>
      <c r="M21" s="3"/>
      <c r="N21" s="2"/>
      <c r="O21" s="11"/>
      <c r="P21" s="4"/>
      <c r="Q21" s="4"/>
      <c r="R21" s="4"/>
      <c r="S21" s="4"/>
      <c r="T21" s="4"/>
      <c r="U21" s="4"/>
      <c r="V21" s="4"/>
      <c r="W21" s="4"/>
      <c r="X21" s="3"/>
      <c r="Y21" s="3"/>
    </row>
    <row r="22" spans="1:25" x14ac:dyDescent="0.2">
      <c r="A22" s="2"/>
      <c r="B22" s="2"/>
      <c r="C22" s="2"/>
      <c r="D22" s="2"/>
      <c r="E22" s="2"/>
      <c r="F22" s="2"/>
      <c r="G22" s="2"/>
      <c r="H22" s="2"/>
      <c r="I22" s="2"/>
      <c r="J22" s="3"/>
      <c r="K22" s="3"/>
      <c r="L22" s="3"/>
      <c r="M22" s="3"/>
      <c r="N22" s="2"/>
      <c r="O22" s="11"/>
      <c r="P22" s="4"/>
      <c r="Q22" s="4"/>
      <c r="R22" s="4"/>
      <c r="S22" s="4"/>
      <c r="T22" s="4"/>
      <c r="U22" s="4"/>
      <c r="V22" s="4"/>
      <c r="W22" s="4"/>
      <c r="X22" s="3"/>
      <c r="Y22" s="3"/>
    </row>
    <row r="23" spans="1:25" x14ac:dyDescent="0.2">
      <c r="A23" s="2"/>
      <c r="B23" s="2"/>
      <c r="C23" s="2"/>
      <c r="D23" s="2"/>
      <c r="E23" s="2"/>
      <c r="F23" s="2"/>
      <c r="G23" s="2"/>
      <c r="H23" s="2"/>
      <c r="I23" s="2"/>
      <c r="J23" s="3"/>
      <c r="K23" s="3"/>
      <c r="L23" s="3"/>
      <c r="M23" s="3"/>
      <c r="N23" s="2"/>
      <c r="O23" s="11"/>
      <c r="P23" s="4"/>
      <c r="Q23" s="4"/>
      <c r="R23" s="4"/>
      <c r="S23" s="4"/>
      <c r="T23" s="4"/>
      <c r="U23" s="4"/>
      <c r="V23" s="4"/>
      <c r="W23" s="4"/>
      <c r="X23" s="3"/>
      <c r="Y23" s="3"/>
    </row>
    <row r="24" spans="1:25" ht="24.75" customHeight="1" x14ac:dyDescent="0.2">
      <c r="A24" s="2"/>
      <c r="B24" s="100" t="s">
        <v>155</v>
      </c>
      <c r="C24" s="100"/>
      <c r="D24" s="100"/>
      <c r="E24" s="100"/>
      <c r="F24" s="87"/>
      <c r="G24" s="100" t="s">
        <v>156</v>
      </c>
      <c r="H24" s="100"/>
      <c r="I24" s="100"/>
      <c r="J24" s="100"/>
      <c r="K24" s="119" t="s">
        <v>168</v>
      </c>
      <c r="L24" s="119"/>
      <c r="M24" s="119"/>
      <c r="N24" s="119"/>
      <c r="O24" s="119"/>
      <c r="P24" s="85"/>
      <c r="Q24" s="85"/>
      <c r="R24" s="85"/>
      <c r="S24" s="85"/>
      <c r="T24" s="85"/>
      <c r="U24" s="85"/>
      <c r="V24" s="85"/>
      <c r="W24" s="95"/>
      <c r="X24" s="95"/>
      <c r="Y24" s="95"/>
    </row>
    <row r="25" spans="1:25" x14ac:dyDescent="0.2">
      <c r="A25" s="2"/>
      <c r="B25" s="2"/>
      <c r="C25" s="2"/>
      <c r="D25" s="2"/>
      <c r="E25" s="2"/>
      <c r="F25" s="2"/>
      <c r="G25" s="2"/>
      <c r="H25" s="2"/>
      <c r="I25" s="2"/>
      <c r="J25" s="3"/>
      <c r="K25" s="3"/>
      <c r="L25" s="3"/>
      <c r="M25" s="3"/>
      <c r="N25" s="2"/>
      <c r="O25" s="11"/>
      <c r="P25" s="4"/>
      <c r="Q25" s="4"/>
      <c r="R25" s="4"/>
      <c r="S25" s="4"/>
      <c r="T25" s="4"/>
      <c r="U25" s="4"/>
      <c r="V25" s="4"/>
      <c r="W25" s="81"/>
      <c r="X25" s="82"/>
      <c r="Y25" s="82"/>
    </row>
    <row r="26" spans="1:25" x14ac:dyDescent="0.2">
      <c r="A26" s="2"/>
      <c r="B26" s="2"/>
      <c r="C26" s="2"/>
      <c r="D26" s="2"/>
      <c r="E26" s="2"/>
      <c r="F26" s="2"/>
      <c r="G26" s="2"/>
      <c r="H26" s="2"/>
      <c r="I26" s="2"/>
      <c r="J26" s="3"/>
      <c r="K26" s="3"/>
      <c r="L26" s="3"/>
      <c r="M26" s="3"/>
      <c r="N26" s="2"/>
      <c r="O26" s="11"/>
      <c r="P26" s="4"/>
      <c r="Q26" s="4"/>
      <c r="R26" s="4"/>
      <c r="S26" s="4"/>
      <c r="T26" s="4"/>
      <c r="U26" s="4"/>
      <c r="V26" s="4"/>
      <c r="W26" s="81"/>
      <c r="X26" s="82"/>
      <c r="Y26" s="82"/>
    </row>
    <row r="27" spans="1:25" x14ac:dyDescent="0.2">
      <c r="A27" s="2"/>
      <c r="B27" s="2"/>
      <c r="C27" s="2"/>
      <c r="D27" s="2"/>
      <c r="E27" s="2"/>
      <c r="F27" s="2"/>
      <c r="G27" s="2"/>
      <c r="H27" s="2"/>
      <c r="I27" s="2"/>
      <c r="J27" s="3"/>
      <c r="K27" s="3"/>
      <c r="L27" s="3"/>
      <c r="M27" s="3"/>
      <c r="N27" s="2"/>
      <c r="O27" s="11"/>
      <c r="P27" s="4"/>
      <c r="Q27" s="4"/>
      <c r="R27" s="4"/>
      <c r="S27" s="4"/>
      <c r="T27" s="4"/>
      <c r="U27" s="4"/>
      <c r="V27" s="4"/>
      <c r="W27" s="81"/>
      <c r="X27" s="82"/>
      <c r="Y27" s="82"/>
    </row>
    <row r="28" spans="1:25" x14ac:dyDescent="0.2">
      <c r="A28" s="2"/>
      <c r="B28" s="2"/>
      <c r="C28" s="2"/>
      <c r="D28" s="2"/>
      <c r="E28" s="2"/>
      <c r="F28" s="2"/>
      <c r="G28" s="2"/>
      <c r="H28" s="2"/>
      <c r="I28" s="2"/>
      <c r="J28" s="3"/>
      <c r="K28" s="3"/>
      <c r="L28" s="3"/>
      <c r="M28" s="3"/>
      <c r="N28" s="2"/>
      <c r="O28" s="11"/>
      <c r="P28" s="4"/>
      <c r="Q28" s="4"/>
      <c r="R28" s="4"/>
      <c r="S28" s="4"/>
      <c r="T28" s="4"/>
      <c r="U28" s="4"/>
      <c r="V28" s="4"/>
      <c r="W28" s="81"/>
      <c r="X28" s="82"/>
      <c r="Y28" s="82"/>
    </row>
    <row r="29" spans="1:25" ht="11.25" customHeight="1" x14ac:dyDescent="0.2">
      <c r="A29" s="2"/>
      <c r="B29" s="99" t="s">
        <v>158</v>
      </c>
      <c r="C29" s="99"/>
      <c r="D29" s="99"/>
      <c r="E29" s="99"/>
      <c r="F29" s="2"/>
      <c r="G29" s="99" t="s">
        <v>159</v>
      </c>
      <c r="H29" s="99"/>
      <c r="I29" s="99"/>
      <c r="J29" s="3"/>
      <c r="K29" s="126" t="s">
        <v>166</v>
      </c>
      <c r="L29" s="126"/>
      <c r="M29" s="126"/>
      <c r="N29" s="126"/>
      <c r="O29" s="126"/>
      <c r="P29" s="4"/>
      <c r="Q29" s="4"/>
      <c r="R29" s="4"/>
      <c r="S29" s="4"/>
      <c r="T29" s="4"/>
      <c r="U29" s="4"/>
      <c r="V29" s="4"/>
      <c r="W29" s="98"/>
      <c r="X29" s="98"/>
      <c r="Y29" s="98"/>
    </row>
    <row r="30" spans="1:25" ht="11.25" customHeight="1" x14ac:dyDescent="0.2">
      <c r="A30" s="2"/>
      <c r="B30" s="100" t="s">
        <v>164</v>
      </c>
      <c r="C30" s="100"/>
      <c r="D30" s="100"/>
      <c r="E30" s="100"/>
      <c r="F30" s="2"/>
      <c r="G30" s="100" t="s">
        <v>163</v>
      </c>
      <c r="H30" s="100"/>
      <c r="I30" s="100"/>
      <c r="J30" s="3"/>
      <c r="K30" s="123" t="s">
        <v>167</v>
      </c>
      <c r="L30" s="123"/>
      <c r="M30" s="123"/>
      <c r="N30" s="123"/>
      <c r="O30" s="123"/>
      <c r="P30" s="4"/>
      <c r="Q30" s="4"/>
      <c r="R30" s="4"/>
      <c r="S30" s="4"/>
      <c r="T30" s="4"/>
      <c r="U30" s="4"/>
      <c r="V30" s="4"/>
      <c r="W30" s="95"/>
      <c r="X30" s="95"/>
      <c r="Y30" s="95"/>
    </row>
    <row r="31" spans="1:25" ht="11.25" customHeight="1" x14ac:dyDescent="0.2">
      <c r="A31" s="2"/>
      <c r="B31" s="2"/>
      <c r="C31" s="2"/>
      <c r="D31" s="2"/>
      <c r="E31" s="2"/>
      <c r="F31" s="2"/>
      <c r="G31" s="2"/>
      <c r="H31" s="2"/>
      <c r="I31" s="2"/>
      <c r="J31" s="3"/>
      <c r="K31" s="123" t="s">
        <v>169</v>
      </c>
      <c r="L31" s="123"/>
      <c r="M31" s="123"/>
      <c r="N31" s="123"/>
      <c r="O31" s="123"/>
      <c r="P31" s="4"/>
      <c r="Q31" s="4"/>
      <c r="R31" s="4"/>
      <c r="S31" s="4"/>
      <c r="T31" s="4"/>
      <c r="U31" s="4"/>
      <c r="V31" s="4"/>
      <c r="W31" s="95"/>
      <c r="X31" s="95"/>
      <c r="Y31" s="95"/>
    </row>
  </sheetData>
  <mergeCells count="30">
    <mergeCell ref="K31:O31"/>
    <mergeCell ref="F2:N2"/>
    <mergeCell ref="F4:N4"/>
    <mergeCell ref="W31:Y31"/>
    <mergeCell ref="B21:E21"/>
    <mergeCell ref="B24:E24"/>
    <mergeCell ref="B29:E29"/>
    <mergeCell ref="B30:E30"/>
    <mergeCell ref="G24:J24"/>
    <mergeCell ref="G29:I29"/>
    <mergeCell ref="G30:I30"/>
    <mergeCell ref="K29:O29"/>
    <mergeCell ref="W29:Y29"/>
    <mergeCell ref="W30:Y30"/>
    <mergeCell ref="K30:O30"/>
    <mergeCell ref="O7:O8"/>
    <mergeCell ref="P7:P8"/>
    <mergeCell ref="F7:F8"/>
    <mergeCell ref="G7:G8"/>
    <mergeCell ref="W24:Y24"/>
    <mergeCell ref="K24:O24"/>
    <mergeCell ref="I17:M17"/>
    <mergeCell ref="C9:P9"/>
    <mergeCell ref="N7:N8"/>
    <mergeCell ref="A7:A8"/>
    <mergeCell ref="B7:B8"/>
    <mergeCell ref="H7:H8"/>
    <mergeCell ref="I7:I8"/>
    <mergeCell ref="J7:M7"/>
    <mergeCell ref="C7:E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Nomina</vt:lpstr>
      <vt:lpstr>Bienes y servicios</vt:lpstr>
      <vt:lpstr>Objetivos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Mercy</dc:creator>
  <cp:lastModifiedBy>HP-USER</cp:lastModifiedBy>
  <cp:lastPrinted>2016-08-01T16:39:04Z</cp:lastPrinted>
  <dcterms:created xsi:type="dcterms:W3CDTF">2013-09-03T20:06:14Z</dcterms:created>
  <dcterms:modified xsi:type="dcterms:W3CDTF">2016-08-01T16:40:34Z</dcterms:modified>
</cp:coreProperties>
</file>