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OYECTOS\Documents\MUNICIPIO DE LOJA KC\2021\POA 2021\"/>
    </mc:Choice>
  </mc:AlternateContent>
  <bookViews>
    <workbookView xWindow="0" yWindow="0" windowWidth="24000" windowHeight="9630" activeTab="2"/>
  </bookViews>
  <sheets>
    <sheet name="PLAN PLURIANUAL CUATRIANUAL" sheetId="4" r:id="rId1"/>
    <sheet name="POA 2021" sheetId="1" r:id="rId2"/>
    <sheet name="POA Bienes y Servicios ACTUALIZ" sheetId="2" r:id="rId3"/>
  </sheets>
  <definedNames>
    <definedName name="_xlnm._FilterDatabase" localSheetId="0" hidden="1">'PLAN PLURIANUAL CUATRIANUAL'!$A$5:$O$6</definedName>
    <definedName name="_xlnm.Print_Titles" localSheetId="0">'PLAN PLURIANUAL CUATRIANUAL'!$1:$5</definedName>
    <definedName name="_xlnm.Print_Titles" localSheetId="1">'POA 2021'!$1:$4</definedName>
    <definedName name="_xlnm.Print_Titles" localSheetId="2">'POA Bienes y Servicios ACTUALIZ'!$1:$4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1" i="2" l="1"/>
  <c r="Q31" i="2"/>
  <c r="R31" i="2" s="1"/>
  <c r="S31" i="2" l="1"/>
  <c r="T31" i="2"/>
  <c r="P12" i="2" l="1"/>
  <c r="Q12" i="2" s="1"/>
  <c r="R12" i="2" s="1"/>
  <c r="S12" i="2" s="1"/>
  <c r="T12" i="2" l="1"/>
  <c r="P25" i="2"/>
  <c r="Q25" i="2" s="1"/>
  <c r="R25" i="2" l="1"/>
  <c r="S25" i="2" s="1"/>
  <c r="P22" i="2"/>
  <c r="T25" i="2" l="1"/>
  <c r="Q22" i="2"/>
  <c r="R22" i="2" s="1"/>
  <c r="S22" i="2" s="1"/>
  <c r="T22" i="2" l="1"/>
  <c r="P6" i="2" l="1"/>
  <c r="P5" i="2"/>
  <c r="P7" i="2" s="1"/>
  <c r="Q7" i="2" l="1"/>
  <c r="P18" i="2"/>
  <c r="P17" i="2" l="1"/>
  <c r="P37" i="2" l="1"/>
  <c r="P30" i="2" l="1"/>
  <c r="Q30" i="2" s="1"/>
  <c r="R30" i="2" l="1"/>
  <c r="S30" i="2" s="1"/>
  <c r="P16" i="2"/>
  <c r="T30" i="2" l="1"/>
  <c r="P40" i="2"/>
  <c r="P29" i="2"/>
  <c r="Q29" i="2" s="1"/>
  <c r="R29" i="2" l="1"/>
  <c r="S29" i="2" s="1"/>
  <c r="T29" i="2" s="1"/>
  <c r="P21" i="2"/>
  <c r="Q21" i="2" l="1"/>
  <c r="R21" i="2" s="1"/>
  <c r="S21" i="2" s="1"/>
  <c r="O101" i="4"/>
  <c r="O104" i="4"/>
  <c r="P51" i="2"/>
  <c r="P37" i="1"/>
  <c r="P31" i="1"/>
  <c r="P27" i="1"/>
  <c r="P23" i="1"/>
  <c r="P12" i="1"/>
  <c r="P8" i="1"/>
  <c r="AQ30" i="1"/>
  <c r="AQ31" i="1"/>
  <c r="AQ26" i="1"/>
  <c r="W26" i="1"/>
  <c r="W27" i="1" s="1"/>
  <c r="P26" i="1"/>
  <c r="T21" i="2" l="1"/>
  <c r="N76" i="4"/>
  <c r="L76" i="4"/>
  <c r="K76" i="4"/>
  <c r="J76" i="4"/>
  <c r="I76" i="4"/>
  <c r="H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76" i="4" l="1"/>
  <c r="N120" i="4" l="1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2" i="4"/>
  <c r="O103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78" i="4"/>
  <c r="H120" i="4"/>
  <c r="P42" i="1"/>
  <c r="O120" i="4" l="1"/>
  <c r="M67" i="2" l="1"/>
  <c r="O124" i="4"/>
  <c r="O123" i="4"/>
  <c r="O122" i="4"/>
  <c r="O174" i="4"/>
  <c r="O173" i="4"/>
  <c r="O207" i="4"/>
  <c r="P14" i="2"/>
  <c r="P15" i="2"/>
  <c r="P13" i="2"/>
  <c r="AQ12" i="1"/>
  <c r="W12" i="1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25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Q13" i="2" l="1"/>
  <c r="P19" i="2"/>
  <c r="Q14" i="2"/>
  <c r="R14" i="2" s="1"/>
  <c r="S14" i="2" s="1"/>
  <c r="R13" i="2"/>
  <c r="S13" i="2" s="1"/>
  <c r="Q15" i="2"/>
  <c r="R15" i="2" s="1"/>
  <c r="S15" i="2" s="1"/>
  <c r="O171" i="4"/>
  <c r="P39" i="2"/>
  <c r="Q39" i="2" s="1"/>
  <c r="R39" i="2" s="1"/>
  <c r="S39" i="2" s="1"/>
  <c r="P38" i="2"/>
  <c r="P41" i="2" s="1"/>
  <c r="AQ25" i="1"/>
  <c r="AQ24" i="1"/>
  <c r="AQ27" i="1" s="1"/>
  <c r="T14" i="2" l="1"/>
  <c r="T13" i="2"/>
  <c r="Q38" i="2"/>
  <c r="R38" i="2" s="1"/>
  <c r="S38" i="2" s="1"/>
  <c r="S41" i="2" s="1"/>
  <c r="T15" i="2"/>
  <c r="T39" i="2"/>
  <c r="T38" i="2" l="1"/>
  <c r="Q41" i="2"/>
  <c r="R41" i="2"/>
  <c r="T41" i="2"/>
  <c r="P50" i="2"/>
  <c r="P57" i="2"/>
  <c r="Q57" i="2" s="1"/>
  <c r="R57" i="2" s="1"/>
  <c r="S57" i="2" s="1"/>
  <c r="P56" i="2"/>
  <c r="Q56" i="2" s="1"/>
  <c r="R56" i="2" s="1"/>
  <c r="S56" i="2" s="1"/>
  <c r="P55" i="2"/>
  <c r="Q55" i="2" s="1"/>
  <c r="R55" i="2" s="1"/>
  <c r="S55" i="2" s="1"/>
  <c r="P54" i="2"/>
  <c r="Q54" i="2" s="1"/>
  <c r="R54" i="2" s="1"/>
  <c r="S54" i="2" s="1"/>
  <c r="P53" i="2"/>
  <c r="P58" i="2" l="1"/>
  <c r="Q53" i="2"/>
  <c r="T57" i="2"/>
  <c r="T54" i="2"/>
  <c r="T55" i="2"/>
  <c r="T56" i="2"/>
  <c r="R53" i="2" l="1"/>
  <c r="Q58" i="2"/>
  <c r="S53" i="2" l="1"/>
  <c r="S58" i="2" s="1"/>
  <c r="R58" i="2"/>
  <c r="T53" i="2" l="1"/>
  <c r="T58" i="2" s="1"/>
  <c r="AQ36" i="1" l="1"/>
  <c r="AQ35" i="1"/>
  <c r="AQ34" i="1"/>
  <c r="AQ33" i="1"/>
  <c r="AQ32" i="1"/>
  <c r="W37" i="1"/>
  <c r="AQ37" i="1" l="1"/>
  <c r="Q52" i="2" l="1"/>
  <c r="R52" i="2"/>
  <c r="S52" i="2"/>
  <c r="T52" i="2"/>
  <c r="P43" i="2"/>
  <c r="P44" i="2"/>
  <c r="P45" i="2"/>
  <c r="P46" i="2"/>
  <c r="P47" i="2"/>
  <c r="P48" i="2"/>
  <c r="P49" i="2"/>
  <c r="P42" i="2"/>
  <c r="P52" i="2" s="1"/>
  <c r="W28" i="1"/>
  <c r="W31" i="1" s="1"/>
  <c r="Q77" i="2" l="1"/>
  <c r="P74" i="2"/>
  <c r="P75" i="2"/>
  <c r="P76" i="2"/>
  <c r="P73" i="2"/>
  <c r="P72" i="2"/>
  <c r="P70" i="2"/>
  <c r="P71" i="2"/>
  <c r="P68" i="2"/>
  <c r="P69" i="2"/>
  <c r="P64" i="2"/>
  <c r="P65" i="2"/>
  <c r="P66" i="2"/>
  <c r="P67" i="2"/>
  <c r="P63" i="2"/>
  <c r="P62" i="2"/>
  <c r="P61" i="2"/>
  <c r="P60" i="2"/>
  <c r="P59" i="2"/>
  <c r="R77" i="2"/>
  <c r="S77" i="2"/>
  <c r="T77" i="2"/>
  <c r="AI47" i="1"/>
  <c r="AQ47" i="1" s="1"/>
  <c r="P47" i="1"/>
  <c r="W47" i="1" s="1"/>
  <c r="AI46" i="1"/>
  <c r="AQ46" i="1" s="1"/>
  <c r="P46" i="1"/>
  <c r="W46" i="1" s="1"/>
  <c r="AI45" i="1"/>
  <c r="AQ45" i="1" s="1"/>
  <c r="P45" i="1"/>
  <c r="W45" i="1" s="1"/>
  <c r="AI44" i="1"/>
  <c r="AQ44" i="1" s="1"/>
  <c r="P44" i="1"/>
  <c r="W44" i="1" s="1"/>
  <c r="AH43" i="1"/>
  <c r="AQ43" i="1" s="1"/>
  <c r="P43" i="1"/>
  <c r="W43" i="1" s="1"/>
  <c r="AG42" i="1"/>
  <c r="AQ42" i="1" s="1"/>
  <c r="W42" i="1"/>
  <c r="AG41" i="1"/>
  <c r="AQ41" i="1" s="1"/>
  <c r="AG40" i="1"/>
  <c r="AQ40" i="1" s="1"/>
  <c r="AG39" i="1"/>
  <c r="AQ39" i="1" s="1"/>
  <c r="P39" i="1"/>
  <c r="P40" i="1"/>
  <c r="W40" i="1" s="1"/>
  <c r="P41" i="1"/>
  <c r="W41" i="1" s="1"/>
  <c r="P38" i="1"/>
  <c r="AQ38" i="1"/>
  <c r="P77" i="2" l="1"/>
  <c r="W38" i="1"/>
  <c r="P48" i="1"/>
  <c r="P54" i="1" s="1"/>
  <c r="W39" i="1"/>
  <c r="AQ48" i="1"/>
  <c r="W48" i="1"/>
  <c r="P10" i="2" l="1"/>
  <c r="P9" i="2"/>
  <c r="Q9" i="2" s="1"/>
  <c r="P8" i="2"/>
  <c r="Q8" i="2" l="1"/>
  <c r="T8" i="2" s="1"/>
  <c r="P11" i="2"/>
  <c r="Q10" i="2"/>
  <c r="Q11" i="2" s="1"/>
  <c r="O220" i="4"/>
  <c r="O219" i="4"/>
  <c r="O218" i="4"/>
  <c r="O217" i="4"/>
  <c r="O216" i="4"/>
  <c r="O215" i="4"/>
  <c r="O214" i="4"/>
  <c r="O213" i="4"/>
  <c r="O212" i="4"/>
  <c r="O211" i="4"/>
  <c r="O210" i="4"/>
  <c r="O209" i="4"/>
  <c r="O208" i="4"/>
  <c r="O186" i="4"/>
  <c r="O185" i="4"/>
  <c r="O184" i="4"/>
  <c r="O183" i="4"/>
  <c r="O182" i="4"/>
  <c r="O181" i="4"/>
  <c r="O180" i="4"/>
  <c r="O179" i="4"/>
  <c r="O178" i="4"/>
  <c r="O177" i="4"/>
  <c r="O176" i="4"/>
  <c r="O175" i="4"/>
  <c r="N233" i="4"/>
  <c r="M233" i="4"/>
  <c r="L233" i="4"/>
  <c r="K233" i="4"/>
  <c r="J233" i="4"/>
  <c r="I233" i="4"/>
  <c r="H233" i="4"/>
  <c r="T10" i="2" l="1"/>
  <c r="O205" i="4"/>
  <c r="O233" i="4"/>
  <c r="P27" i="2"/>
  <c r="P33" i="2"/>
  <c r="Q33" i="2" s="1"/>
  <c r="R33" i="2" s="1"/>
  <c r="S33" i="2" s="1"/>
  <c r="P32" i="2"/>
  <c r="Q32" i="2" s="1"/>
  <c r="R32" i="2" s="1"/>
  <c r="S32" i="2" s="1"/>
  <c r="P28" i="2"/>
  <c r="P26" i="2"/>
  <c r="Q26" i="2" s="1"/>
  <c r="R26" i="2" s="1"/>
  <c r="S26" i="2" s="1"/>
  <c r="P34" i="2"/>
  <c r="Q34" i="2" s="1"/>
  <c r="R34" i="2" s="1"/>
  <c r="S34" i="2" s="1"/>
  <c r="P35" i="2"/>
  <c r="Q35" i="2" s="1"/>
  <c r="R35" i="2" s="1"/>
  <c r="S35" i="2" s="1"/>
  <c r="Q20" i="2"/>
  <c r="R20" i="2" s="1"/>
  <c r="S20" i="2" s="1"/>
  <c r="P24" i="2"/>
  <c r="P23" i="2"/>
  <c r="Q23" i="2" s="1"/>
  <c r="R23" i="2" s="1"/>
  <c r="S23" i="2" s="1"/>
  <c r="AQ6" i="1"/>
  <c r="AQ7" i="1"/>
  <c r="AQ5" i="1"/>
  <c r="W8" i="1"/>
  <c r="P36" i="2" l="1"/>
  <c r="Q28" i="2"/>
  <c r="R28" i="2" s="1"/>
  <c r="S28" i="2" s="1"/>
  <c r="P80" i="2"/>
  <c r="AQ8" i="1"/>
  <c r="Q24" i="2"/>
  <c r="T26" i="2"/>
  <c r="Q27" i="2"/>
  <c r="R27" i="2" s="1"/>
  <c r="S27" i="2" s="1"/>
  <c r="T20" i="2"/>
  <c r="T35" i="2"/>
  <c r="T32" i="2"/>
  <c r="T23" i="2"/>
  <c r="T34" i="2"/>
  <c r="T33" i="2"/>
  <c r="T28" i="2" l="1"/>
  <c r="R24" i="2"/>
  <c r="Q36" i="2"/>
  <c r="T27" i="2"/>
  <c r="S24" i="2" l="1"/>
  <c r="R36" i="2"/>
  <c r="S36" i="2" l="1"/>
  <c r="T24" i="2"/>
  <c r="T36" i="2" s="1"/>
  <c r="Q23" i="1"/>
  <c r="R23" i="1"/>
  <c r="S23" i="1"/>
  <c r="T23" i="1"/>
  <c r="U23" i="1"/>
  <c r="V23" i="1"/>
  <c r="AQ22" i="1" l="1"/>
  <c r="W22" i="1"/>
  <c r="O22" i="1"/>
  <c r="AQ21" i="1"/>
  <c r="W21" i="1"/>
  <c r="O21" i="1"/>
  <c r="AQ20" i="1"/>
  <c r="W20" i="1"/>
  <c r="O20" i="1"/>
  <c r="AQ19" i="1"/>
  <c r="W19" i="1"/>
  <c r="O19" i="1"/>
  <c r="AQ18" i="1"/>
  <c r="W18" i="1"/>
  <c r="O18" i="1"/>
  <c r="AQ17" i="1"/>
  <c r="W17" i="1"/>
  <c r="O17" i="1"/>
  <c r="AQ16" i="1"/>
  <c r="W16" i="1"/>
  <c r="O16" i="1"/>
  <c r="AQ15" i="1"/>
  <c r="W15" i="1"/>
  <c r="O15" i="1"/>
  <c r="AQ13" i="1"/>
  <c r="AQ14" i="1"/>
  <c r="W14" i="1"/>
  <c r="O14" i="1"/>
  <c r="W13" i="1"/>
  <c r="O13" i="1"/>
  <c r="AQ23" i="1" l="1"/>
  <c r="W23" i="1"/>
  <c r="N205" i="4" l="1"/>
  <c r="M205" i="4"/>
  <c r="L205" i="4"/>
  <c r="K205" i="4"/>
  <c r="J205" i="4"/>
  <c r="I205" i="4"/>
  <c r="M171" i="4"/>
  <c r="L171" i="4"/>
  <c r="K171" i="4"/>
  <c r="J171" i="4"/>
  <c r="I171" i="4"/>
  <c r="M120" i="4"/>
  <c r="L120" i="4"/>
  <c r="K120" i="4"/>
  <c r="J120" i="4"/>
  <c r="I120" i="4"/>
  <c r="H205" i="4" l="1"/>
  <c r="N171" i="4"/>
  <c r="H171" i="4"/>
  <c r="T9" i="2" l="1"/>
</calcChain>
</file>

<file path=xl/comments1.xml><?xml version="1.0" encoding="utf-8"?>
<comments xmlns="http://schemas.openxmlformats.org/spreadsheetml/2006/main">
  <authors>
    <author>Mercy</author>
    <author>Marco Moncayo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Indique el área de su unidad de acuerdo a lo establecido en el Art. 230 de la COOTAD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Corresponde al programa que el GAD Municipal ha establecido para su Unidad de acuerdo al Art. 229 del COOTAD
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Corresponde a los subprogramas establecidos en su unidad administrativa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 xml:space="preserve">Se debe indicar el proyecto establecido en plan operativo anual de unidad administrativa
</t>
        </r>
      </text>
    </comment>
    <comment ref="H3" authorId="1" shapeId="0">
      <text>
        <r>
          <rPr>
            <b/>
            <sz val="8"/>
            <color indexed="81"/>
            <rFont val="Tahoma"/>
            <family val="2"/>
          </rPr>
          <t>Corresponde a las actividades a desarrollarse en el
 proyecto</t>
        </r>
      </text>
    </comment>
    <comment ref="J3" authorId="1" shapeId="0">
      <text>
        <r>
          <rPr>
            <b/>
            <sz val="8"/>
            <color indexed="81"/>
            <rFont val="Tahoma"/>
            <family val="2"/>
          </rPr>
          <t xml:space="preserve">Indique la partida de gasto que sera afectada de acuerdo al clasificador presupuestario del gasto
</t>
        </r>
      </text>
    </comment>
    <comment ref="L3" authorId="1" shapeId="0">
      <text>
        <r>
          <rPr>
            <b/>
            <sz val="8"/>
            <color indexed="81"/>
            <rFont val="Tahoma"/>
            <family val="2"/>
          </rPr>
          <t>Se refiere a los bienes o servicos a contratar</t>
        </r>
      </text>
    </comment>
    <comment ref="M3" authorId="0" shapeId="0">
      <text>
        <r>
          <rPr>
            <b/>
            <sz val="9"/>
            <color indexed="81"/>
            <rFont val="Tahoma"/>
            <family val="2"/>
          </rPr>
          <t>Indique la planificacion  cuatrianual</t>
        </r>
      </text>
    </comment>
  </commentList>
</comments>
</file>

<file path=xl/sharedStrings.xml><?xml version="1.0" encoding="utf-8"?>
<sst xmlns="http://schemas.openxmlformats.org/spreadsheetml/2006/main" count="2716" uniqueCount="733">
  <si>
    <t>b.1) IDENTIFICACIÓN</t>
  </si>
  <si>
    <t>b.2)</t>
  </si>
  <si>
    <t>b.3) OBJETIVOS</t>
  </si>
  <si>
    <t>INDICADORES</t>
  </si>
  <si>
    <t>b.4) UBICACIÓN de LA INVERSION</t>
  </si>
  <si>
    <t>b.5) IMPACTOS DEL PROYECTO (Población beneficiaria)</t>
  </si>
  <si>
    <t>b.6) ESTADO DEL PROYECTO C= continua/ N= nuevo</t>
  </si>
  <si>
    <t>b.7) COSTO</t>
  </si>
  <si>
    <t>MONTO TOTAL</t>
  </si>
  <si>
    <t>b.8) FUENTES DE FINANCIAMIENTO</t>
  </si>
  <si>
    <t>TOTAL</t>
  </si>
  <si>
    <t>b.9) UNIDAD EJECUTORA</t>
  </si>
  <si>
    <t>b.10) DURACIÓN</t>
  </si>
  <si>
    <t>b.11) MODALIDAD EJECUCION</t>
  </si>
  <si>
    <t>b.12) ASPECTOS GENERALES</t>
  </si>
  <si>
    <t>Observaciones</t>
  </si>
  <si>
    <t>UNIDAD EJECUTORA</t>
  </si>
  <si>
    <t>Número</t>
  </si>
  <si>
    <t>Nombre del proyecto</t>
  </si>
  <si>
    <t>Localización del proyecto por Parroquia (Ubicar Nombre de Parroquia o asentamiento Humano en donde se realizara el proyecto)</t>
  </si>
  <si>
    <t>Línea Base</t>
  </si>
  <si>
    <t>Objetivo General (Fin)</t>
  </si>
  <si>
    <t>Objetivo Específico (Propósito)</t>
  </si>
  <si>
    <t>Área Urbana</t>
  </si>
  <si>
    <t>Area Rural</t>
  </si>
  <si>
    <t>Estudios (USD)</t>
  </si>
  <si>
    <t>Ejecución (USD)</t>
  </si>
  <si>
    <t>PROYECTO</t>
  </si>
  <si>
    <t>Recursos Municipales (USD)</t>
  </si>
  <si>
    <t>Gobierno Provincial</t>
  </si>
  <si>
    <t>Gobierno Parroquial</t>
  </si>
  <si>
    <t>Gobierno central</t>
  </si>
  <si>
    <t>Aporte de los Beneficiarios (USD)</t>
  </si>
  <si>
    <t xml:space="preserve">Cooperación </t>
  </si>
  <si>
    <t xml:space="preserve">CREDITO </t>
  </si>
  <si>
    <t>INVERSIÓN</t>
  </si>
  <si>
    <t>Dirección / responsable</t>
  </si>
  <si>
    <t>Unidad responsable</t>
  </si>
  <si>
    <t>Técnico responsable</t>
  </si>
  <si>
    <t>Inicio (dd/mm/aaaa)</t>
  </si>
  <si>
    <t>Término (dd/mm/aaaa)</t>
  </si>
  <si>
    <t>D= Directa
C= Contratación Pública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</si>
  <si>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</si>
  <si>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</si>
  <si>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</si>
  <si>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</si>
  <si>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</si>
  <si>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</si>
  <si>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</si>
  <si>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</si>
  <si>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</si>
  <si>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</si>
  <si>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</si>
  <si>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</si>
  <si>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PROGRAMACION</t>
  </si>
  <si>
    <t>AREA</t>
  </si>
  <si>
    <t>PROGRAMA</t>
  </si>
  <si>
    <t>NOMBRE DEL PROGRAMA</t>
  </si>
  <si>
    <t>SUBPROGRAMA</t>
  </si>
  <si>
    <t>NOMBRE DEL SUBPROGRAMA</t>
  </si>
  <si>
    <t>NOMBRE DEL PROYECTO</t>
  </si>
  <si>
    <t>ACTIVIDAD</t>
  </si>
  <si>
    <t>NOMBRE DE LA ACTIVIDAD</t>
  </si>
  <si>
    <t>PARTIDA</t>
  </si>
  <si>
    <t>PLANIFICACION CUATRIMESTRAL</t>
  </si>
  <si>
    <t>PRESUPUESTO PLURIANUAL</t>
  </si>
  <si>
    <t>TOTAL PLURIANUAL</t>
  </si>
  <si>
    <t>1º</t>
  </si>
  <si>
    <t>2º</t>
  </si>
  <si>
    <t>3º</t>
  </si>
  <si>
    <t>Indicador
(Debe ser medible en calidad, cantidad y tiempo)</t>
  </si>
  <si>
    <t>MUNICIPIO DE LOJA</t>
  </si>
  <si>
    <t>PRESUPUESTO INVERSION</t>
  </si>
  <si>
    <t>OBJETIVO INTEGRAL DESARROLLO</t>
  </si>
  <si>
    <t>EJE ESTRATÉGICO</t>
  </si>
  <si>
    <t>Proyectos de Inversión</t>
  </si>
  <si>
    <t>LOCALIZACIÓN</t>
  </si>
  <si>
    <t>RECURSOS MUNICIPAL</t>
  </si>
  <si>
    <t>GOBIERNO PROVINCIAL</t>
  </si>
  <si>
    <t>GOBIERNO PARROQ.</t>
  </si>
  <si>
    <t>GOBIERNO CENTRAL</t>
  </si>
  <si>
    <t>APORTE BENEFIC.</t>
  </si>
  <si>
    <t>COOPERACIÓN</t>
  </si>
  <si>
    <t xml:space="preserve">OTROS CRÉDITO </t>
  </si>
  <si>
    <t>Presupuesto           (USD)</t>
  </si>
  <si>
    <t>TOTAL DE INVERSIÓN PLURIANUAL</t>
  </si>
  <si>
    <t>DENOMINACION DE LA PARTIDA</t>
  </si>
  <si>
    <t>PRODUCTO A ADQUIRIR O CONTRATAR</t>
  </si>
  <si>
    <t>PROGRAMACIÓN DE LA  EJECUCIÓN 2018</t>
  </si>
  <si>
    <t>DIRECCIÓN DE PLANIFICACIÓN</t>
  </si>
  <si>
    <t>CENTRO HISTÓRICO</t>
  </si>
  <si>
    <t>DIRECCIÓN DE UMAPAL</t>
  </si>
  <si>
    <t>DIRECCIÓN DE OBRAS PÚBLICAS</t>
  </si>
  <si>
    <t>GESTIÓN ECONÓMICA</t>
  </si>
  <si>
    <t>TURISMO</t>
  </si>
  <si>
    <t>UMAPAL</t>
  </si>
  <si>
    <t>CONSTRUCCIÓN DEL ALCANTARILLADO SANITARIO Y PLUVIAL BARRIO LAS PALMERAS - PARTE ALTA</t>
  </si>
  <si>
    <t>Ciudad de Loja</t>
  </si>
  <si>
    <t xml:space="preserve">Evacuación inadecuada de aguas residuales </t>
  </si>
  <si>
    <t xml:space="preserve">Mejorar las condiciones de saneamiento del barrio </t>
  </si>
  <si>
    <t xml:space="preserve">Construir estructuras que permitan evacuar adecuadamente las aguas servidas y disminuir la contaminación ambiental y saturación de suelos </t>
  </si>
  <si>
    <t>Obra concluida al 100%</t>
  </si>
  <si>
    <t>N</t>
  </si>
  <si>
    <t>Dirección Técnica UMAPAL</t>
  </si>
  <si>
    <t>Ing. Richar Vaca                                                                                                                                     Ing. Milton Mejía</t>
  </si>
  <si>
    <t>C</t>
  </si>
  <si>
    <t>CONSTRUCCIÓN ALCANTARILLADO SANITARIO BARRIO SAN LORENZO, CARIGÁN</t>
  </si>
  <si>
    <t>CONSTRUCCIÓN RED DE AGUA POTABLE BARRIO EL CARMEN</t>
  </si>
  <si>
    <t>Consumo de agua cruda sin tratamiento</t>
  </si>
  <si>
    <t>Dotar de agua potable al Barrio El Carmen</t>
  </si>
  <si>
    <t xml:space="preserve">Construir estructuras que permitan implementar el sistema de agua potable del Barrio </t>
  </si>
  <si>
    <t>Ing. Richar Vaca                                                                                                                                     Ing. George Buele</t>
  </si>
  <si>
    <t>CONSTRUCCIÓN ALCANTARILLADO SANITARIO PASAJE DE LAS RELIQUIAS, EL CISNE</t>
  </si>
  <si>
    <t>PARROQUIA EL CISNE</t>
  </si>
  <si>
    <t>Mejorar las condiciones de saneamiento del barrio Yamburara Bajo, parroquia Vilcabamba</t>
  </si>
  <si>
    <t>TRATAMIENTO DE LAS AGUAS RESIDUALES  PARA LA CABECERA PARROQUIAL DE TAQUIL</t>
  </si>
  <si>
    <t>PARROQUIA TAQUIL</t>
  </si>
  <si>
    <t xml:space="preserve">Tratamiento de aguas residuales inadecuado </t>
  </si>
  <si>
    <t>Mejorar las condiciones ambientales de la parroquia Taquil a través de un sistema eficiente de tratamiento de agua residuales</t>
  </si>
  <si>
    <t>Construir infraestructura para el tratamiento de aguas residuales de la parroquia Taquil</t>
  </si>
  <si>
    <t>Consultoría concluida al 100%</t>
  </si>
  <si>
    <t>CONSTRUCCIÓN AGUA POTABLE PARA EL BARRIO FÁTIMA, PARROQUIA CHANTACO</t>
  </si>
  <si>
    <t>PARROQUIA CHANTACO</t>
  </si>
  <si>
    <t>Dotar de agua potable al Barrio Fátima</t>
  </si>
  <si>
    <t>CONSTRUCCIÓN DEL ALCANTARILLADO SANITARIO BARRIO EL DORADO, PARROQUIA GUALEL</t>
  </si>
  <si>
    <t>Cobertura incompleta del sistema de agua potable</t>
  </si>
  <si>
    <t>Incrementar las personas con acceso al agua potable en la parroquia Taquil</t>
  </si>
  <si>
    <t>Construir estructuras que permitan incrementar la cobertura del sistema de agua potable de los barrio La Aguangora de la parroquia Taquil</t>
  </si>
  <si>
    <t>CONSTRUCCIÓN DEL ALCANTARILLADO SANITARIO BARRIO EL DORADO Y CARARANGO, PARROQUIA SAN PEDRO DE VILCABAMBA</t>
  </si>
  <si>
    <t>Indispensable aporte del GAD Parroquial para iniciar ejecución</t>
  </si>
  <si>
    <t>CONSTRUCCIÓN ALCANTARILLADO SANITARIO BARRIO LA Y, PARROQUIA QUINARA</t>
  </si>
  <si>
    <t>CONSTRUCCIÓN AGUA POTABLE BARRIO GUAJALANCHI, PARROQUIA YANGANA</t>
  </si>
  <si>
    <t>Dotar de agua potable al Barrio Guajalanchi</t>
  </si>
  <si>
    <t>Yangana</t>
  </si>
  <si>
    <t>Quinara</t>
  </si>
  <si>
    <t>San Pedro de Vilcabamba</t>
  </si>
  <si>
    <t>Gualel</t>
  </si>
  <si>
    <t>Chantaco</t>
  </si>
  <si>
    <t>Taquil</t>
  </si>
  <si>
    <t>El Cisne</t>
  </si>
  <si>
    <t>Construccion del Viaducto El Rosal</t>
  </si>
  <si>
    <t>Ciudad de Loja, Parroquia San Sebastian, Sector Sierra Nevada - El Rosal</t>
  </si>
  <si>
    <t>Fortalecer la equidad territorial en los ámbitos de vilidad, transporte y energía del cantón, a fin de garantizar un sistema de calidad.</t>
  </si>
  <si>
    <t>Mejorar la infraestructura vial urbana del cantón Loja</t>
  </si>
  <si>
    <t>Construir un viaducto entre las Urb. Sierra Nevada y Urb. El Rosal</t>
  </si>
  <si>
    <t>Porcentaje de obra terminada a noviembre de 2021</t>
  </si>
  <si>
    <t>Direccion de Planificación</t>
  </si>
  <si>
    <t>Jefatura de Diseño Tecnico y Arquitectonico</t>
  </si>
  <si>
    <t>Arq. Claudia Celi</t>
  </si>
  <si>
    <t>Construcción de cancha deportiva en la urbanización Sta. Rosa de Punzara</t>
  </si>
  <si>
    <t>Ciudad de Loja, Parroquia Punzara, Sector Sta. Rosa de Punzara</t>
  </si>
  <si>
    <t>Mejorar las actividades deportivas y culturales de la parroquia</t>
  </si>
  <si>
    <t>Construir cancha deportiva para el sector Punzara Chico</t>
  </si>
  <si>
    <t>Expropiación Terreno Para Construcción De Casa Comunal O Implementación De Planta De Lacteos</t>
  </si>
  <si>
    <t>San Lucas</t>
  </si>
  <si>
    <t>Presupuesto Participativo 2021 
Para Los Barrios Urbanos</t>
  </si>
  <si>
    <t>Presupuesto participativo 2021 para parroquias rurales</t>
  </si>
  <si>
    <t>03</t>
  </si>
  <si>
    <t>AGUA POTABLE Y ALCANTARILLADO</t>
  </si>
  <si>
    <t>02</t>
  </si>
  <si>
    <t>Alcantarillado</t>
  </si>
  <si>
    <t>001</t>
  </si>
  <si>
    <t>UNIDAD DE ALCANTARILLADO</t>
  </si>
  <si>
    <t>7.5.01.03.01</t>
  </si>
  <si>
    <t>Redes de alcantarillado de la ciudad de Loja</t>
  </si>
  <si>
    <t>01</t>
  </si>
  <si>
    <t>Agua Potable</t>
  </si>
  <si>
    <t>UNIDAD DE AGUA POTABLE</t>
  </si>
  <si>
    <t>7.5.01.01.01</t>
  </si>
  <si>
    <t>Redes de Agua potable de la ciudad de Loja</t>
  </si>
  <si>
    <t>05</t>
  </si>
  <si>
    <t>003</t>
  </si>
  <si>
    <t>PROYECTOS RURALES DE ALCANTARILLADO</t>
  </si>
  <si>
    <t>Alcantarillado parroquia El Cisne</t>
  </si>
  <si>
    <t>Alcantarillado parroquia Taquil</t>
  </si>
  <si>
    <t>002</t>
  </si>
  <si>
    <t>PROYECTOS RURALES DE AGUA POTABLE</t>
  </si>
  <si>
    <t>Agua potable parroquia Chantaco</t>
  </si>
  <si>
    <t>Agua potable parroquia Taquil</t>
  </si>
  <si>
    <t>Alcantarillado parroquia San Pedro Vilcabamba</t>
  </si>
  <si>
    <t>Alcantarillado parroquia Quinara</t>
  </si>
  <si>
    <t>Agua potable parroquia Yangana</t>
  </si>
  <si>
    <t>Área Ejecutora de Proyectos Rurales</t>
  </si>
  <si>
    <t>Agua Potable Ciudad de Loja</t>
  </si>
  <si>
    <t>Alcantarillado Ciudad de Loja</t>
  </si>
  <si>
    <t>Alcantarillado Carigán</t>
  </si>
  <si>
    <t>Proyectos Rurales Agua Potable. Chantaco</t>
  </si>
  <si>
    <t>Proyectos Rurales Agua Potable. Yangana</t>
  </si>
  <si>
    <t>Proyectos Rurales Agua Potable. Gualel</t>
  </si>
  <si>
    <t>Proyectos Rurales De Alcantarillado. San Pedro de Vilcabamba</t>
  </si>
  <si>
    <t>Proyectos Rurales de Alcantarillado. Quinara</t>
  </si>
  <si>
    <t>Proyectos Rurales de Alcantarillado. Taquil</t>
  </si>
  <si>
    <t>Proyectos Rurales de Alcantarillado. El Cisne</t>
  </si>
  <si>
    <t>Construcción Red De Agua Potable Barrio El Carmen</t>
  </si>
  <si>
    <t>Construcción Del Alcantarillado Sanitario Y Pluvial Barrio Las Palmeras - Parte Alta</t>
  </si>
  <si>
    <t>Construcción Alcantarillado Sanitario Barrio San Lorenzo, Carigán</t>
  </si>
  <si>
    <t>Construcción Agua Potable Para El Barrio Fátima, Parroquia Chantaco</t>
  </si>
  <si>
    <t>Construcción Agua Potable Barrio Guajalanchi, Parroquia Yangana</t>
  </si>
  <si>
    <t>Construcción Del Alcantarillado Sanitario Barrio El Dorado, Parroquia Gualel</t>
  </si>
  <si>
    <t>Construcción Del Alcantarillado Sanitario Barrio El Dorado Y Cararango, Parroquia San Pedro De Vilcabamba</t>
  </si>
  <si>
    <t>Construcción Alcantarillado Sanitario Barrio La Y, Parroquia Quinara</t>
  </si>
  <si>
    <t>Tratamiento De Las Aguas Residuales  Para La Cabecera Parroquial De Taquil</t>
  </si>
  <si>
    <t>Construcción Alcantarillado Sanitario Pasaje De Las Reliquias, El Cisne</t>
  </si>
  <si>
    <t>POA DE INVERSIÓN BIENES Y SERVICIOS 2021</t>
  </si>
  <si>
    <t>AÑO 2021</t>
  </si>
  <si>
    <t>AÑO 2023</t>
  </si>
  <si>
    <t>AÑO 2020</t>
  </si>
  <si>
    <t>AÑO 2022</t>
  </si>
  <si>
    <t>AÑO 2024</t>
  </si>
  <si>
    <t>TOTAL PRESUPUESTO DE INVERSIÓN AÑO 2020</t>
  </si>
  <si>
    <t>TOTAL PRESUPUESTO DE INVERSIÓN AÑO 2021</t>
  </si>
  <si>
    <t>TOTAL PRESUPUESTO DE INVERSIÓN AÑO 2022</t>
  </si>
  <si>
    <t>TOTAL PRESUPUESTO DE INVERSIÓN AÑO 2023</t>
  </si>
  <si>
    <t>TOTAL PRESUPUESTO DE INVERSIÓN AÑO 2024</t>
  </si>
  <si>
    <t>PLANIFICACION</t>
  </si>
  <si>
    <t>Vialidad</t>
  </si>
  <si>
    <t>Construcción del Camal Municipal para la Parroquia Gualel</t>
  </si>
  <si>
    <t>Ciudad de Loja, Parroquia Gualel</t>
  </si>
  <si>
    <t>Servicios Públicos y Saneamiento Ambiental.</t>
  </si>
  <si>
    <t xml:space="preserve">Ciudad de Loja </t>
  </si>
  <si>
    <t>Vilcabamba</t>
  </si>
  <si>
    <t>Jimbilla</t>
  </si>
  <si>
    <t>Santiago</t>
  </si>
  <si>
    <t>San pedro de Vilcabamba</t>
  </si>
  <si>
    <t>Construcción del alcantarillado sanitario en la Av. Loja, de la parroquia Malacatos, Etapa I</t>
  </si>
  <si>
    <t>Malacatos</t>
  </si>
  <si>
    <t>ALCANTARILLADO</t>
  </si>
  <si>
    <t>AGUA POTABLE</t>
  </si>
  <si>
    <t>PARROQUIA GUALEL</t>
  </si>
  <si>
    <t>PARROQUIA SAN PEDRO DE VILCABAMBA</t>
  </si>
  <si>
    <t>PARROQUIA QUINARA</t>
  </si>
  <si>
    <t>PARROQUIA YANGANA</t>
  </si>
  <si>
    <t>Construcción Zonificación Área de cobertura de la Planta de Tratamiento de Agua Potable de Curitroje Chontacruz</t>
  </si>
  <si>
    <t>Construcción Sistema de Alcantarillado Sanitario y Pluvial Ciudadela EL Maestro II, Segunda Etapa</t>
  </si>
  <si>
    <t>Construcción Sistema de Alcantarillado Sanitario y Pluvial San Cayetano Bajo</t>
  </si>
  <si>
    <t>Construcción Sistema de Agua Potable Zamora Huayco</t>
  </si>
  <si>
    <t>Construcción Cerramientos Unidades de Reserva</t>
  </si>
  <si>
    <t>Impermeabilización y Pintura Unidades de Reserva</t>
  </si>
  <si>
    <t>Construcción Bodega Planta Pucará</t>
  </si>
  <si>
    <t>Construcción Unidades de Reserva de Agua Potable</t>
  </si>
  <si>
    <t>Cambio de Redes de Agua Potable La Tebaida, San Pedro</t>
  </si>
  <si>
    <t>Cambio de Transmisión AA. PP. a Zamora Huayco y Redes de Distribución El Panecillo</t>
  </si>
  <si>
    <t>Construcción Alcantarillado Sanitario y Pluvial Miraflores Alto</t>
  </si>
  <si>
    <t>Construcción Alcantarillado Sanitario y Pluvial La Banda</t>
  </si>
  <si>
    <t>Estudio Alcantarillado sanitario y pluvial San Vicente Alto y Celi Román</t>
  </si>
  <si>
    <t>Construcción Alcantarillado sanitario y pluvial San Vicente Alto y Celi Román</t>
  </si>
  <si>
    <t>Construcción de Colectores Occidentales, Sanitario,  Pluvial, Manejo de cauces naturales</t>
  </si>
  <si>
    <t>Construcción Sedimentador y Filtros PTAP Curitroje</t>
  </si>
  <si>
    <t>Construcción de Colectores Orientales</t>
  </si>
  <si>
    <t xml:space="preserve">CONSTRUCCIÓN ALCANTARILLADO SANITARIO EN AVENIDA LOJA </t>
  </si>
  <si>
    <t>MEJORAMIENTO DEL SISTEMA DE AA. SS. RUMIZHITANA</t>
  </si>
  <si>
    <t>ESTUDIO ALCANTARILLADO SANITARIO Y PLUVIAL DE MALACATOS Y PLANTA DE TRATAMIENTO AA.SS.</t>
  </si>
  <si>
    <t>CONSTRUCCIÓN DE TANQUE DE RESERVA DE AGUA POTABLE Y RED DE TRANSMISIÓN MALACATOS - CEIBOPAMBA</t>
  </si>
  <si>
    <t>CONSTRUCCIÓN DE ALCANTARILLADO PARROQUIA YANGANA</t>
  </si>
  <si>
    <t>CONSTRUCCIÓN SISTEMA ALCANTARILLADO EL CISNE</t>
  </si>
  <si>
    <t xml:space="preserve">SISTEMA DE ALCANTARILLADO SANITARIO Y PLANTA DE TRATAMIENTO AGUAS RESIDUALES  TAQUIL </t>
  </si>
  <si>
    <t>CONSTRUCCIÓN DEL SISTEMA DE ALCANTARILLADO DEL BARRIO YAMBURARA BAJO</t>
  </si>
  <si>
    <t>CONSTRUCCIÓN ALCANTARILLADO SANITARIO Y PLUVIAL DE VILCABAMBA</t>
  </si>
  <si>
    <t>CONSTRUCCIÓN DEL SISTEMA DE AGUA POTABLE BARRIOS DE VILCABAMBA</t>
  </si>
  <si>
    <t>Construcción Sistema de Agua Potable Eucaliptos</t>
  </si>
  <si>
    <t>Construcción Sistema de Alcantarillado Sanitario de El Capulí</t>
  </si>
  <si>
    <t>Construcción Sistema de Agua Potable Quebradas Sur</t>
  </si>
  <si>
    <t>CONSTRUCCIÓN DEL SISTEMA AGUA POTABLE EL CARMEN</t>
  </si>
  <si>
    <t>CONSTRUCCIÓN DEL SISTEMA DE AGUA POTABLE PARA EL BARRIO GONZABAL Y NARANJITO</t>
  </si>
  <si>
    <t>CONSTRUCCIÓN DEL SISTEMA DE ALCANTARILLADO SANITARIO DE BARRIOS URBANOS DE LA PARROQUIA SANTIAGO</t>
  </si>
  <si>
    <t>Cambio de Redes de Agua Potable El Electricista</t>
  </si>
  <si>
    <t>Cambio de Redes de Agua Potable  Ciudadela El Maestro y Sector Gran Colombia</t>
  </si>
  <si>
    <t>Construcción Planta de Tratamiento de Agua Potable  Samana</t>
  </si>
  <si>
    <t>Construcción Agua Potable y Alcantarillado Sanitario y Pluvial Santa Bárbara</t>
  </si>
  <si>
    <t>Construcción Alcantarillado Sanitario El Plateado</t>
  </si>
  <si>
    <t>Cambio Red de Agua Potable La Banda</t>
  </si>
  <si>
    <t>Estudio Segunda Etapa Planta de Tratamiento de Agua Potable Carigan (500l/s)</t>
  </si>
  <si>
    <t>Construcción Sistema de Agua potable de Yanacocha</t>
  </si>
  <si>
    <t>Construcción Sistema de Alcantarillado Sanitario de Yanacocha</t>
  </si>
  <si>
    <t>Construcción Planta de Tratamiento de Agua Potable  Jipiro</t>
  </si>
  <si>
    <t>Cambio Redes Agua Potable y Alcantarillado Sanitario y Pluvial Sauces Norte</t>
  </si>
  <si>
    <t>Sistema de Agua Potable Barrio El Carmen - San Simón</t>
  </si>
  <si>
    <t>Estudio Agua Potable Virgenpamba, Shucos, El Castillo</t>
  </si>
  <si>
    <t>Construcción Telemetría y Telecontrol de Tanques de Reserva de la Ciudad de Loja</t>
  </si>
  <si>
    <t>Construcción Proyecto Bunque (Captación y Conducción)</t>
  </si>
  <si>
    <t xml:space="preserve">Estudio Alcantarillado sanitario Pluvial La Banda Alto </t>
  </si>
  <si>
    <t>Construcción encauzamiento Quebrada El Carmen</t>
  </si>
  <si>
    <t>CONSTRUCCIÓN DE ALCANTARILLADO SANITARIO BARRIOS URBANOS PARROQUIA MALACATOS</t>
  </si>
  <si>
    <t>CONSTRUCCIÓN ALCANTARILLADO SANITARIO Y PLUVIAL DE MALACATOS (CENTRO PARROQUIAL Y PLANTA DE TRATAMIENTO)</t>
  </si>
  <si>
    <t>CONSTRUCCIÓN SISTEMA DE AGUA POTABLE DE SAN JUAN - LAS PALMERAS</t>
  </si>
  <si>
    <t>CONSTRUCCIÓN SISTEMA DE AGUA POTABLE LA CHONTA</t>
  </si>
  <si>
    <t>CONSTRUCCIÓN ALCANTARILLADO SANITARIO  BARRIOS RURALES DE SAN PEDRO DE VILCABAMBA EL DORADO</t>
  </si>
  <si>
    <t>San Pedro</t>
  </si>
  <si>
    <t xml:space="preserve">CONSTRUCCIÓN DEL SISTEMA DE AGUA POTABLE PARA LOS BARRIOS DE LA PARROQUIA SAN LUCAS, VINOYACU </t>
  </si>
  <si>
    <t xml:space="preserve">CONSTRUCCIÓN DEL SISTEMA DE AGUA POTABLE PARA  LOS  BARRIOS DE LA PARROQUIA SAN LUCAS, BUCASHI </t>
  </si>
  <si>
    <t>CONSTRUCCIÓN DEL SISTEMA DE AGUA POTABLE PARROQUIA CHUQUIRIBAMBA</t>
  </si>
  <si>
    <t>Chuquiribamba</t>
  </si>
  <si>
    <t>3</t>
  </si>
  <si>
    <t>Planificacion Urbana Y Rural</t>
  </si>
  <si>
    <t>7.5.01.05</t>
  </si>
  <si>
    <t>Transporte y Vias</t>
  </si>
  <si>
    <t>7.5.01.04</t>
  </si>
  <si>
    <t>Urbanizacion y Embellecimiento</t>
  </si>
  <si>
    <t>7.5.01.99</t>
  </si>
  <si>
    <t>8.4.03.01</t>
  </si>
  <si>
    <t>Capacitar y tecnificar las unidades productivas rurales de los productores beneficiarios de los proyectos productivos a ejecutarce en la parroquia.</t>
  </si>
  <si>
    <t>200 productores mejoran su conocimientos en buenas practicas agropecuarias y tecnifican sus predios productivos hasta diciembre del 2021</t>
  </si>
  <si>
    <t>DIRECCIÓN DE GESTIÓN ECONÓMICA</t>
  </si>
  <si>
    <t>DESARROLLO MICROEMPRESARIAL</t>
  </si>
  <si>
    <t>Ing. Idalmis León</t>
  </si>
  <si>
    <t xml:space="preserve">D </t>
  </si>
  <si>
    <t>Potencialidades de la producción primaria en parroquias rurales, aun no son aprovechadas al 100% por lo que es fundamental el trabajar en el fortalecimiento de capacidades y tecnificación de unidades productivas</t>
  </si>
  <si>
    <t>Apoyo al sector frutícola de la parroquia Jimbilla</t>
  </si>
  <si>
    <t>300 productores mejoran su conocimientos en buenas practicas agropecuarias y tecnifican sus predios productivos hasta diciembre del 2021</t>
  </si>
  <si>
    <t>Desarrollar las capacidades locales y la tecnificación de la producción primaria en las parroquias rurales del Cantón Loja</t>
  </si>
  <si>
    <t>D</t>
  </si>
  <si>
    <t>Apoyo al sector frutícola, avícola, ganadero  e industrialización de la Parroquia Santiago</t>
  </si>
  <si>
    <t>400 productores mejoran su conocimientos en buenas practicas agropecuarias y tecnifican sus predios productivos hasta diciembre del 2021</t>
  </si>
  <si>
    <t>Implementación de proyectos productivos en la parroquia Taquil</t>
  </si>
  <si>
    <t>100 productores mejoran su conocimientos en buenas practicas agropecuarias y tecnifican sus predios productivos hasta diciembre del 2021</t>
  </si>
  <si>
    <t>Apoyo al sector productivo de la parroquia Chuquiribamba</t>
  </si>
  <si>
    <t>500 productores mejoran su conocimientos en buenas practicas agropecuarias y tecnifican sus predios productivos hasta diciembre del 2021</t>
  </si>
  <si>
    <t>Apoyo al sector productivo de la parroquia Chantaco</t>
  </si>
  <si>
    <t>Ejecución de proyectos Productivos en la parroquia Malacatos</t>
  </si>
  <si>
    <t>Proyectos productivos Vilcabamba</t>
  </si>
  <si>
    <t>Expropiaciones de Bienes - Terreno</t>
  </si>
  <si>
    <t>4</t>
  </si>
  <si>
    <t>INCLUSION ECONOMICA Y SOCIAL</t>
  </si>
  <si>
    <t>GENERACIÓN DE EMPLEO</t>
  </si>
  <si>
    <t>MEJORAMIENTO PRODUCTIVO AGRÍCOLA Y PECUARIO</t>
  </si>
  <si>
    <t>Ejecución de Actividades agrícolas y ganaderas en la parroquia San Lucas</t>
  </si>
  <si>
    <t>Suministros para Actividades Agropecuarias, Pesca y Caza</t>
  </si>
  <si>
    <t>Adquisición de insumos</t>
  </si>
  <si>
    <t>Otros de Uso y Consumo de Inversión</t>
  </si>
  <si>
    <t>Materiales de ferreteria</t>
  </si>
  <si>
    <t>Apoyo al sector ganadero en la parroquia Jimbilla</t>
  </si>
  <si>
    <t>7.3.08.14</t>
  </si>
  <si>
    <t>7.3.08.99</t>
  </si>
  <si>
    <t>Proyecto avícola de la parroquia Jimbilla</t>
  </si>
  <si>
    <t>004</t>
  </si>
  <si>
    <t>005</t>
  </si>
  <si>
    <t>006</t>
  </si>
  <si>
    <t>007</t>
  </si>
  <si>
    <t>008</t>
  </si>
  <si>
    <t>009</t>
  </si>
  <si>
    <t>010</t>
  </si>
  <si>
    <t>Adquisición de insumos agrícolas</t>
  </si>
  <si>
    <t>Proyecto Corredor verde Urbano Oriental - LOJA</t>
  </si>
  <si>
    <t>Cantón Loja.</t>
  </si>
  <si>
    <t xml:space="preserve">1. Conservar las Áreas verde Urbanas.
2. Mejorar el paisajismo Urbano de la ciudad.
3. Impulsar el Turismo local.
</t>
  </si>
  <si>
    <t xml:space="preserve">• El 100% de los materiales de construcción, y plantas forestales – agrícolas, serán adquiridos hasta el mes de julio del 2021.
• Seis Parroquias Urbanas del Cantón beneficiadas
</t>
  </si>
  <si>
    <t>Gestión Ambiental</t>
  </si>
  <si>
    <t>Patrimonio Natural</t>
  </si>
  <si>
    <t>Ing. Matilde Inés Montoya</t>
  </si>
  <si>
    <t>Inicio enero del 2021</t>
  </si>
  <si>
    <t>Recuperar el valor ecológico, paisajístico y social, por medio de una red de conexión de áreas verdes, relacionados e integrados a la trama urbana por medio de corredores ecológicos para crear una gran área verde de uso recreativo en torno a la cuidad.</t>
  </si>
  <si>
    <t>Apertura del sendero de las riveras de la quebrada San Cayetano</t>
  </si>
  <si>
    <t>Implementar y habilitar senderos con su respectiva infraestructura, mobiliario, señalética, y ornamentación.</t>
  </si>
  <si>
    <t>Incrementar y consolidar los senderos existentes en la ciudad.</t>
  </si>
  <si>
    <t>Numero de kilometros aperturados y equipados en el año</t>
  </si>
  <si>
    <t>Lic. Jimmy Valdivieso</t>
  </si>
  <si>
    <t xml:space="preserve">
C=Contratación Pública</t>
  </si>
  <si>
    <t>Inicia enero 2021</t>
  </si>
  <si>
    <t>La habilitación de senderos permitirá  intercambio de tradiciones para generar conocimientos entre los moradores del sector y los turistas</t>
  </si>
  <si>
    <t>JEFATURA DE AMBIENTE</t>
  </si>
  <si>
    <t>El corredor verde es una oportunidad para impulsar a una nueva visión de ciudad, a partir de la articulación y relación de nuevos sistemas urbanos con los sistemas naturales, contribuyendo a una mejor calidad de vida de las personas y a su vez recuperar y potenciar los valores ambientales y paisajísticos que caracterizan a la ciudad de Loja</t>
  </si>
  <si>
    <t>OBRAS PUBLICAS</t>
  </si>
  <si>
    <t>07</t>
  </si>
  <si>
    <t>GESTIÓN AMBIENTAL</t>
  </si>
  <si>
    <t>PARQUES, JARDINES Y VIVERO</t>
  </si>
  <si>
    <t>CONECTORES VERDES PEATONALES ECOLÓGICOS</t>
  </si>
  <si>
    <t>7.3.08.11</t>
  </si>
  <si>
    <t>Insumos bienes materiales y suministros para la construción, electricidad, plomeria, carpinteria, señalisación vial navegación y contro de incendios.</t>
  </si>
  <si>
    <t>Adquicición de madera rollisa, postes para cercas, parantes par proteción de riveras, alambre de puas y grapas.</t>
  </si>
  <si>
    <t>Suministros para actividades agropecuarias, pesca y caza.</t>
  </si>
  <si>
    <t>Semilla, productos, tamo, sustrato, entre otros.</t>
  </si>
  <si>
    <t>8.04.01.04</t>
  </si>
  <si>
    <t>Maquinaria y Equipos</t>
  </si>
  <si>
    <t>Adquisiciones de maquinara</t>
  </si>
  <si>
    <t>Adquisiciones de materiales de construcción (cemento, hierro, cubierta galvanizada, tornillos)</t>
  </si>
  <si>
    <t>Infraestructura en Parques</t>
  </si>
  <si>
    <t>Contratación de obras de contrucción</t>
  </si>
  <si>
    <t>Insumos, Bienes, Materiales y Suministros para la Construcción, Eléctricos, Plomería, Carpintería, Señalización Vial, Navegación y Contra Incendios</t>
  </si>
  <si>
    <t>Contratación de obras para protección de márgenes de los ríos</t>
  </si>
  <si>
    <t>UNIDAD DE TURISMO</t>
  </si>
  <si>
    <t>CONSTRUCCIÓN MIRADOR  TURÍSTICO EN LA PARROQUIA SAN LUCAS DEL CANTÓN LOJA</t>
  </si>
  <si>
    <t xml:space="preserve">SAN LUCAS </t>
  </si>
  <si>
    <t>En la actualidad la parroquia San Lucas, del cantón Loja no cuenta con un mirador turístico que atraiga a visitantes, que contribuyan a  generar  dinamismo integral en esta localidad</t>
  </si>
  <si>
    <t>Impulsar  el  desarrollo  local a través de la implentación de infraestructura útil, que genere atracción a propios y extraños propendiendo la dinamización turística, económica,  y cultural</t>
  </si>
  <si>
    <t>Construir un mirador  en la parroquia San Lucas del cantón Loja, posicionándolo como atractivo que aporte   a la diversificación de la oferta turística de esta parroquia.</t>
  </si>
  <si>
    <t xml:space="preserve">Para finales de 2021, se contará con un nuevo atractivo turístico en la parroquia San Lucas </t>
  </si>
  <si>
    <t>Jackson Román</t>
  </si>
  <si>
    <t xml:space="preserve">CONSTRUCCIÓN PASARELA EN  LA  CASCADA SHUCOS DE  LA PARROQUIA JIMBILLA  </t>
  </si>
  <si>
    <t xml:space="preserve">JIMBILLA </t>
  </si>
  <si>
    <t>La parroquia rural de Jimbilla carece  de infraestructura turística,  aspecto de prioridad para  fomentar  el apego   de turistas y visitantes  a este sector</t>
  </si>
  <si>
    <t>Incentivar la creación y potenciación    de equipamiento   para promocionar  a esta localidad como  sitio  de interes turístico, coadyuvado al progreso    integral de la comunidad.</t>
  </si>
  <si>
    <t>Construir una pasarela sobre la cascada Shucos de la parroquia Jimbilla ,  que sirva de elemento de distracción y recreación para propios y extraños</t>
  </si>
  <si>
    <t>Hasta octubre de 2021,  se construirá la pasarela  en la cascada Shucos</t>
  </si>
  <si>
    <t>05/02/20201</t>
  </si>
  <si>
    <t>IMPLEMENTACIÓN DE SEÑALÉTICA TURÍSTICA  EN ATRACTIVOS TURÍSTICOS DE LA PARROQUIA SANTIAGO</t>
  </si>
  <si>
    <t>SANTIAGO</t>
  </si>
  <si>
    <t>Tanto en la cabecera parroquial  como en los diferentes sectores circunscritos en la parroquia Santiago  se constata  escasa señaletica turística que sirva de referencia e información para quienes acuden a esta localidad</t>
  </si>
  <si>
    <t>Potenciar el desarrollo turístico local a través de la implementación de infraestructura que motive al visitante inclinarse  por los atractivos naturales, culturales y religiosos de la parroquia Santiago del cantón Loja</t>
  </si>
  <si>
    <t>Implementar elementos de señalización en los principales atractivos turísticos, para  facilitar la interpretación y direccionamiento de  quienes visitan la parroquia Santiago</t>
  </si>
  <si>
    <t>Hasta agosto de 2021, se implentará  señalética turística en los principales atractivos de la parroquia</t>
  </si>
  <si>
    <t>REPOTENCIACIÓN MIRADOR CERRO TUNDURANGA ,  PARROQUIA TAQUIL</t>
  </si>
  <si>
    <t>TAQUIL</t>
  </si>
  <si>
    <t>El mirador ubicado en la cima del cerro Tunduranga, ubicado en el barrio Cera de la parroquia Taquil; es un excepcional atractivo, a pesar de ello no cuenta con elementos decorativos y de seguridad que propicien al turista  sensación de protección,  confianza y bienestar al momento de ascender a esta importante atracción natural y  turística</t>
  </si>
  <si>
    <t xml:space="preserve">Generar nuevas opciones de esparcimiento y sustentabilidad  en los atractivos naturales   concreatamente en el área rural noroccidental , con la finalidad de atraer a turistas, que aporten al desarrollo económico y sustentable de esta zona del cantón Loja </t>
  </si>
  <si>
    <t>Repotenciar el mirador turístico ubicado en el cerro Tunduranga, de la parroquia Taquil  con elementos decorativos y de seguridad que atraigan a visitantes y turístas a objeto  de contribuir con   la dinamización económica de la localidad.</t>
  </si>
  <si>
    <t xml:space="preserve">Un mirador mejorado hasta julio de 2021 </t>
  </si>
  <si>
    <t>MEJORAMIENTO CASCADA  BAÑO DEL INCA DE LA PARROQUIA CHANTACO</t>
  </si>
  <si>
    <t>CHANTACO</t>
  </si>
  <si>
    <t>La cascada del Baño del Inca, ubicada en la parroquia rural de Chantaco,   no cuenta con una infraestructura adecuada  que facilite la estadía y el disfrute de quienes visitan este atractivo natural</t>
  </si>
  <si>
    <t>Poner en valor los diferentes atractivos naturales,  diversificando la oferta turística y proporcinando al turista alternativas útiles que atraigan su interés por conocer el destino Loja.</t>
  </si>
  <si>
    <t xml:space="preserve">Mejorar el  acceso y  las inmediaciones de la cascada Baño del Inca, ubicado en la parroquia Chantaco, del cantón Loja,  </t>
  </si>
  <si>
    <t>Hasta finales  de septiembre de 2021, se ejecutará el mejoramiento de la cascada.</t>
  </si>
  <si>
    <t>Construcción Mirador  Turístico En La Parroquia San Lucas Del Cantón Loja</t>
  </si>
  <si>
    <t xml:space="preserve">Construcción Pasarela En La Cascada Shucos De La Parroquia Jimbilla  </t>
  </si>
  <si>
    <t>Implementación De Señalética Turística  En Atractivos Turísticos De La Parroquia Santiago</t>
  </si>
  <si>
    <t>Repotenciación Mirador Cerro Tunduranga,  Parroquia Taquil</t>
  </si>
  <si>
    <t>Mejoramiento Cascada  Baño Del Inca De La Parroquia Chantaco</t>
  </si>
  <si>
    <t>Adquisición de materiales  de construcción</t>
  </si>
  <si>
    <t xml:space="preserve">Insumos, bienes, materiales y suministros para la construcción eléctricos Plomería, carpinterpia, </t>
  </si>
  <si>
    <t>materiales de construcción</t>
  </si>
  <si>
    <t xml:space="preserve">Adquisición de materiales de construcción </t>
  </si>
  <si>
    <t>Adquisición e implementación de señalética turística</t>
  </si>
  <si>
    <t>letreros, rótulos, vallas, totens,</t>
  </si>
  <si>
    <t>TOTAL POA 2021</t>
  </si>
  <si>
    <t>LOJA TUIRÍSTICA</t>
  </si>
  <si>
    <t>RUTA DE MAS MONTAÑAS</t>
  </si>
  <si>
    <t>CANTÓN LOJA</t>
  </si>
  <si>
    <t>RUTA DE LOS MIRADORES</t>
  </si>
  <si>
    <t>CIRCUITOS TURISTICOS INTERPARROQUIALES</t>
  </si>
  <si>
    <t>RUTA DE LAS MONTAÑAS</t>
  </si>
  <si>
    <t>Construcción de proyectos de desarrollo comunitario en la ciudad de Loja</t>
  </si>
  <si>
    <t>Es necesario implementar equipamiento comunal a los diferentes barrios de la ciudad de Loja</t>
  </si>
  <si>
    <t>Promover actividades comunitarias, barriales, deportivas y de participación ciudadana a través de la dotación de equipamiento comunal</t>
  </si>
  <si>
    <t>Construir, ampliar, adecuar y/o complementar casas comunales, parques areas verdes y canchas deportivas en los diferentes barrios de la ciudad de Loja</t>
  </si>
  <si>
    <t>Ing. Eliana Armijos</t>
  </si>
  <si>
    <t>Iluminación y arreglo de cancha del barrio Chamanal de Obrapía</t>
  </si>
  <si>
    <t>Parroquis Sucre</t>
  </si>
  <si>
    <t xml:space="preserve">Es necesario dotar de espacios deportivos publicos para dedicarlos al esparcimiento y recreacion y que sirban de fomento del deporte </t>
  </si>
  <si>
    <t>Intervenir en el las areas comunales que permitan fomentar la practica deportiva</t>
  </si>
  <si>
    <t>Complementar la cancha deportiva de este barrio</t>
  </si>
  <si>
    <t>06</t>
  </si>
  <si>
    <t>INFRAESTRUCTURA</t>
  </si>
  <si>
    <t>Infraestructura</t>
  </si>
  <si>
    <t>7.5.01.99.</t>
  </si>
  <si>
    <t>Cancha del barrio Chamanal de Obrapía</t>
  </si>
  <si>
    <t>PAVIMENTACIÓN DE BARRIOS DE LA CIUDAD DE LOJA</t>
  </si>
  <si>
    <t>CIUDAD DE LOJA</t>
  </si>
  <si>
    <t>Estudio para asfaltado de calles del barrio</t>
  </si>
  <si>
    <t>PUNZARA</t>
  </si>
  <si>
    <t>Rehabilitación de la calle Luis Vargas</t>
  </si>
  <si>
    <t>CARIGAN</t>
  </si>
  <si>
    <t>Asfaltado de las calles  de la ciudadela</t>
  </si>
  <si>
    <t xml:space="preserve">TERMINACIÓN ADOQUINADO </t>
  </si>
  <si>
    <t>Asfaltado de calles</t>
  </si>
  <si>
    <t>Pavimentación de la calle Marruecos entre Canadá y Brasil</t>
  </si>
  <si>
    <t>Construcción de la vereda oriental de la calle méxico</t>
  </si>
  <si>
    <t>Construcción de muro de contención en las canchas de uso múltiple</t>
  </si>
  <si>
    <t>Reconstrucción de una pasarela</t>
  </si>
  <si>
    <t>EL VALLE</t>
  </si>
  <si>
    <t>Construcción de un puente denominado Florencia</t>
  </si>
  <si>
    <t>Estudio para el asfaltado del barrio</t>
  </si>
  <si>
    <t>SUCRE</t>
  </si>
  <si>
    <t>Construcción de muro de contención</t>
  </si>
  <si>
    <t>Colocación de asfalto,</t>
  </si>
  <si>
    <t>SAN SEBASTIÁN</t>
  </si>
  <si>
    <t>Protección del talud en la calle Crisantemos</t>
  </si>
  <si>
    <t>PEATONIZACIÒN DE CALLE</t>
  </si>
  <si>
    <t>MALACATOS</t>
  </si>
  <si>
    <t>CONSTRUCCIÓN DE ACERAS Y BORDILLOS PERÍMETRO URBANO DE MALACATOS</t>
  </si>
  <si>
    <t xml:space="preserve">ADOQUINADO DE LAS CALLES CENTRALES DE QUINARA </t>
  </si>
  <si>
    <t xml:space="preserve">QUINARA </t>
  </si>
  <si>
    <t>ADOQUINADO CASCO URBANO</t>
  </si>
  <si>
    <t>SAN PEDRO DE VILCABANBA</t>
  </si>
  <si>
    <t>CONSTRUCCIÓN DE MUROS DE CONTENCIÓN EN LA QUEBRADA PULICHE</t>
  </si>
  <si>
    <t>VILCABAMBA</t>
  </si>
  <si>
    <t>Construir, ampliar, adecuar y/o complementar casa comunales y canchas deportivas en los diferentes barrios de la ciudad de Loja</t>
  </si>
  <si>
    <t>CIUDAD DE  LOJA</t>
  </si>
  <si>
    <t>Asfaltado de calles: Lago salado, calle Lagomichigan, calle Eduardo Palacios</t>
  </si>
  <si>
    <t>Asfaltado de las calles Von Humbolt, Luis Renault y Teodoro Wolf</t>
  </si>
  <si>
    <t>Construcción de veredas alrededor del "parque La Laguna"</t>
  </si>
  <si>
    <t>Construcción de muro de contención lado sur de la cancha de uso multiple</t>
  </si>
  <si>
    <t>Construcción de muro de contención en base a llantas recicladas en la calle Costa Rica y México</t>
  </si>
  <si>
    <t>Asfaltado de Calles</t>
  </si>
  <si>
    <t>Asfalto de la calle Juan de Dios Maldonado</t>
  </si>
  <si>
    <t>Aceras y bordillos</t>
  </si>
  <si>
    <t>ASFALTADO LABANDA SUR, CALLES LANDANGUI, JIMBILLA, BALTASAR AGUIRRE, Y PEDRO DE VERGARA HASTA EMPATR CON LA AV. CHUQUIRIBAMBA</t>
  </si>
  <si>
    <t>ADOQUINADO CENTRO PARROQUIAL</t>
  </si>
  <si>
    <t xml:space="preserve">ASFALTADO DE LA PROLONGACIÓN DE LAS CALLES PEDRO LEIVA Y LAURO CORONEL </t>
  </si>
  <si>
    <t>AMPLIACIÓN DE VÍA EN LA SERVIDUMBRE DE PASO DESDE EL SENDERO ECOLÓGICO HACIA LA PARTE ORIENTAL DEL SECTOR MIZHQUIACO</t>
  </si>
  <si>
    <t>Asfaltado de vías</t>
  </si>
  <si>
    <t xml:space="preserve">Asfaltado </t>
  </si>
  <si>
    <t>Asfalto avenida La Habana</t>
  </si>
  <si>
    <t>Existe una casa comunal cuyas instalaciones son deficientes e insuficientes para el desarrollo de la funciones del GAD Parroquial San Lucas</t>
  </si>
  <si>
    <t>Contar con instalaciones adecuadas para el desarrollo de funciones del GAD Parroquial San Lucas</t>
  </si>
  <si>
    <t>Construir edificio del GAD Parroquial San Lucas</t>
  </si>
  <si>
    <t>Casa comunal construida</t>
  </si>
  <si>
    <t>X</t>
  </si>
  <si>
    <t>Planificación</t>
  </si>
  <si>
    <t>Centro Histórico</t>
  </si>
  <si>
    <t>Arq. Galo Caraguay Pucha</t>
  </si>
  <si>
    <t>El estadio municipal cuenta con cancha de cesped natural, graderios cubiertos, pero faltan baterias sanitarias, vestidores y area de bar.</t>
  </si>
  <si>
    <t>Contar con equipamiento adecuado para incentivar el deporte y la cultura de Malacatos</t>
  </si>
  <si>
    <t>Construir baterias sanitarias, vestidores y bar para el estadio de Malacatos</t>
  </si>
  <si>
    <t>Bateria Sanitaria construida</t>
  </si>
  <si>
    <t>Arq. Lorena Jaramillo Luzuriaga</t>
  </si>
  <si>
    <t>Espacio publico deteriorado, algunos de sus componentes ha cumplido su vida útil, es necesario contar con mayor área dura para estadía momentanea de visitantes</t>
  </si>
  <si>
    <t>Preservar y recuperar el patrimonio edificado del cantón Loja</t>
  </si>
  <si>
    <t xml:space="preserve">Ejecutar la regeneracion del parque </t>
  </si>
  <si>
    <t>Espacios Patrimoniales Intervenidos</t>
  </si>
  <si>
    <t>Arq. Rodrigo Iñiguez Gonzales</t>
  </si>
  <si>
    <t>Construcción de la casa comunal del casco urbano de San Lucas</t>
  </si>
  <si>
    <t>Construcción de Bateria Sanitaria, vestidores y bar en el estadio municipal de Malacatos</t>
  </si>
  <si>
    <t>Intervención del parque central de Vilcabamba</t>
  </si>
  <si>
    <t>PATRIMONIO CULTURAL Y CENTRO HISTORICO</t>
  </si>
  <si>
    <t>Promoción, difusión y conservación del patrimonio cultural tangible</t>
  </si>
  <si>
    <t>7.5.01.04.01.008</t>
  </si>
  <si>
    <t>Construcciones y Edificaciones</t>
  </si>
  <si>
    <t>Obra</t>
  </si>
  <si>
    <t>CENTRO HISTORICO</t>
  </si>
  <si>
    <t>LOJA SOCIAL, CULTURAL Y PATRIMONIAL</t>
  </si>
  <si>
    <t>Restauración del Conjunto Cultural Pio Jaramillo Alvarado (Componente Antiguo Colegio Bernardo Valdivieso)</t>
  </si>
  <si>
    <t>Intervención del parque central de Yangana</t>
  </si>
  <si>
    <t>Centro de acopio agricola de la parroquia Gualel</t>
  </si>
  <si>
    <t>Restauración y Reestructuración de Iglesias Patrimoniales de Parroquias del canton Loja (Intervención Antigua iglesia Nuestra Señora de la Merced, 2da Etapa, Restauración y reestructuración)</t>
  </si>
  <si>
    <t>Regeneracion de la plaza central de El Cisne</t>
  </si>
  <si>
    <t>Centro Cultural Carrión</t>
  </si>
  <si>
    <t>Apoyo al sector ganadero de la Parroquia Santiago</t>
  </si>
  <si>
    <t>Apoyo al sector avícola de la Parroquia Santiago</t>
  </si>
  <si>
    <t>PLAN PLURIANUAL (2020-2024)</t>
  </si>
  <si>
    <t>Contar con un terreno propio para la implementación de la casa comunal o planta de lácteos</t>
  </si>
  <si>
    <t>Lograr la expropiación del terreno</t>
  </si>
  <si>
    <t>Número de terrenos expropiados al 2021</t>
  </si>
  <si>
    <t>LOJA PRODUCTIVA</t>
  </si>
  <si>
    <t>LOJA HABITABLE</t>
  </si>
  <si>
    <t>LOJA TURÍSTICA</t>
  </si>
  <si>
    <t>Loja habitable</t>
  </si>
  <si>
    <t>Loja Habitable</t>
  </si>
  <si>
    <t>Loja Social e Incluyente</t>
  </si>
  <si>
    <t>Deportes y Recreación</t>
  </si>
  <si>
    <t>Infraestructura deportiva</t>
  </si>
  <si>
    <t>Ordenamiento Territorial</t>
  </si>
  <si>
    <t>Construcción</t>
  </si>
  <si>
    <t>Sistema Verde Urbano</t>
  </si>
  <si>
    <t>Flora y fauna</t>
  </si>
  <si>
    <t>Parques, Jardines y Centros Recreacionales</t>
  </si>
  <si>
    <t>Turismo</t>
  </si>
  <si>
    <t>Infraestructura Turistica</t>
  </si>
  <si>
    <t xml:space="preserve">Turismo </t>
  </si>
  <si>
    <t>Infraestructura turística</t>
  </si>
  <si>
    <t>Infraestructura Turística</t>
  </si>
  <si>
    <t>Fomento productivo</t>
  </si>
  <si>
    <t>Fomento Productivo</t>
  </si>
  <si>
    <t xml:space="preserve">OBJETIVO  1: Garantizar una vida digna con iguales oportunidades para todas las personas </t>
  </si>
  <si>
    <t>Objetivo 6.- Desarrollar las capacidades productivas y del entorno para lograr la soberanía alimentaria y el Buen Vivir Rural</t>
  </si>
  <si>
    <t>Objetivo 9.-Garantizar la soberanía y la paz y posicionar estratégicamente al país en la región y el mundo</t>
  </si>
  <si>
    <t>Obj etivo 2: Afirmar la interculturalidad y plurinacionalidad, revalorizando las identidades</t>
  </si>
  <si>
    <t>Objetivo 1: Garantizar una vida digna con iguales oportunidades para todas las personas}</t>
  </si>
  <si>
    <t>VIALIDAD</t>
  </si>
  <si>
    <t>Estudio</t>
  </si>
  <si>
    <t>PROMOCIÓN Y CONSERVACIÓN DEL PATRIMONIO CULTURAL TANGIBLE, INTANGIBLE  Y NATURAL</t>
  </si>
  <si>
    <t>Promoción, difusión  y conservación del Patrimonio cultural tangible</t>
  </si>
  <si>
    <t>Objetivo 3: Garantizar los derechos de la naturaleza para las actuales y futuras generaciones</t>
  </si>
  <si>
    <t>DIRECCIÓN DE HIGIENE</t>
  </si>
  <si>
    <t>Loja Sustentable y Ecológica</t>
  </si>
  <si>
    <t>FORTALECIMIENTO DEL SISTEMA DE MANEJO INTEGRAL DE DESECHOS SANITARIOS PELIGROSOS, MEDIANTE TRATAMIENTO CON AUTOCLAVE Y TRITURACIÓN</t>
  </si>
  <si>
    <t>Construcción de Mausoleos</t>
  </si>
  <si>
    <t xml:space="preserve">Objetivo 2: Afirmar la interculturalidad y plurinacionalidad, revalorizando las identidades diversas  </t>
  </si>
  <si>
    <t>DIRECCIÓN DE EDUCACION, CULTURA Y DEPORTES</t>
  </si>
  <si>
    <t>Loja Social, Cultural y Patrimonial</t>
  </si>
  <si>
    <t>VII Bienal de las Artes Musicales</t>
  </si>
  <si>
    <t>Cantón Loja</t>
  </si>
  <si>
    <t>Readecuación y mejoramiento de la Escuela Municipal Borja</t>
  </si>
  <si>
    <t>Intervención en la  infraestructura de las Escuelas Municipales</t>
  </si>
  <si>
    <t>Ciudad de Loja
PROYECTO EMBLEMÁTICO</t>
  </si>
  <si>
    <t xml:space="preserve">GESTIÓN AMBIENTAL </t>
  </si>
  <si>
    <t>Gestión y Manejo Ambiental.</t>
  </si>
  <si>
    <t xml:space="preserve">MANEJO DE FUENTES DE AGUA </t>
  </si>
  <si>
    <t>IMPLEMENTACIÓN DE LA AGROSILVICULTURA EN LAS MICROCUENCAS CAMPANA MALACATOS, SANTIAGO, CHAMBA, COMO MECANISMOS DE MITIGACIÓN AL CAMBIO CLIMÁTICO</t>
  </si>
  <si>
    <t>Cantón de Loja</t>
  </si>
  <si>
    <t>MECANIZAR LOS PROCESOS PRODUCTIVOS DEL VIVERO MUNICIPAL Y RENOVAR LA INFRAESTRUCTURA EXISTENTE PARA AUMENTAR LA PRODUCCIÓN Y REPRODUCCIÓN VEGETAL.</t>
  </si>
  <si>
    <t>Loja para Todos Verde y Ecológica.</t>
  </si>
  <si>
    <t>Senderos Ecológicos del cantón Loja</t>
  </si>
  <si>
    <t>Centro Recreacional Yamburara</t>
  </si>
  <si>
    <t>Ampliación y mejoramiento del Zoológico y Protección de Fauna Parque Orillas del Zamora.</t>
  </si>
  <si>
    <t xml:space="preserve">Objetivo 1: Garantizar una vida digna con iguales oportunidades para todas las personas  </t>
  </si>
  <si>
    <t>DIRECCIÓN DE PLANIFICACION</t>
  </si>
  <si>
    <t>Loja Accesible y Segura</t>
  </si>
  <si>
    <t>AMPLIACION DE LA TERCERA PLANTA PARA EL NUEVO PATIO DE COMIDAS DEL MERCADO CENTRO COMERCIAL</t>
  </si>
  <si>
    <t>Iluminación de cancha Barrio Cipres</t>
  </si>
  <si>
    <t>Tobogán o trineo de verano en el parque pucara</t>
  </si>
  <si>
    <t>Estudio para implementación de un mercado de transferencia en terrenos municipales del sector El Plateado</t>
  </si>
  <si>
    <t>Iluminación de escalinata que conecta la calle parís con la calle roma pasando por la calle Berlín en ciudadela Sta. Rosa</t>
  </si>
  <si>
    <t>Estudios de la vía por el margen derecho del rio Zamora hacia El Carmen</t>
  </si>
  <si>
    <t>Construcción de graderío en área deportiva del barrio San Pedro de Bellavista</t>
  </si>
  <si>
    <t>Construcción de Monumento El Migrante a ubicarse en el redondel de la urbanización San Pedro de Bellavista</t>
  </si>
  <si>
    <t>Batería sanitaria del barrio El Rosal</t>
  </si>
  <si>
    <t>Construcción de escalinata en la calle Alfredo Escarabay y Av. Pablo Palacio, sector las pitas</t>
  </si>
  <si>
    <t xml:space="preserve">Objetivo 1: Garantizar una vida digna con iguales oportunidades para todas las personas </t>
  </si>
  <si>
    <t>Cubierta de cancha de uso múltiple en la parroquia Chantaco</t>
  </si>
  <si>
    <t>Cubierta para area deportiva del barrio Motupe Bajo</t>
  </si>
  <si>
    <t>Cubierta de cancha deportiva de la parroquia Jimbilla</t>
  </si>
  <si>
    <t>Construcción de puente en barrio Rodeo- Gualel</t>
  </si>
  <si>
    <t>Construcción de monumentos</t>
  </si>
  <si>
    <t>PATRIMONIO CULTURAL  Y CENTRO HISTORICO</t>
  </si>
  <si>
    <t>PROMOCION, Y CONSERVACION DEL PATRIMONIO CULTURAL TANGIBLE, INTANGIBLE Y NATURAL</t>
  </si>
  <si>
    <t>PROMOCIÓN, DIFUSION Y CONSERVACION DEL PATRIMONIO CULTURAL TANGIBLE</t>
  </si>
  <si>
    <t>Intervención de Edificios Patrimoniales del Convento de Concepcionstas de Loja</t>
  </si>
  <si>
    <t>Restauración y Reestructuración de Iglesias Patrimoniales de Parroquias del canton Loja (Intervención Antigua iglesia Nuestra Señora de la Merced, 1ra Etapa Obras de estabilización)</t>
  </si>
  <si>
    <t>Regeneración del parque de Gualel II Etapa</t>
  </si>
  <si>
    <t>Gualel
PROYECTO EMBLEMÁTICO</t>
  </si>
  <si>
    <t>Intervención de la casa comunal de Menfis</t>
  </si>
  <si>
    <t>Proyecto de Regeneración Urbana Parroquia El Cisne, Plaza Central, Harry Morales, Ricardo Fernández y Napoleón Quezada</t>
  </si>
  <si>
    <t>Intervención del Parque Central de Yangana I Etapa</t>
  </si>
  <si>
    <t>Reconstrucción de la Iglesia de El Pedestal</t>
  </si>
  <si>
    <t>Intervención del Parque Central de Vilcabamba</t>
  </si>
  <si>
    <t>Objetivo 7: Incentivar una sociedad participativa, con un Estado cercano al servicio de la ciudadanía</t>
  </si>
  <si>
    <t xml:space="preserve">TRANSPORTE TERRESTRE, TRÁNSITO Y SEGURIDAD VIAL </t>
  </si>
  <si>
    <t>TRÁNSITO Y TRANSPORTE</t>
  </si>
  <si>
    <t>Tránsito</t>
  </si>
  <si>
    <t>Señalización vial integral: vertical en el Cantón Loja</t>
  </si>
  <si>
    <t>PATRONATO DE AMPARO SOCIAL MUNICIPAL</t>
  </si>
  <si>
    <t>Obras de Intervención en Centros del Patronato de Amparo Social Municipal</t>
  </si>
  <si>
    <t xml:space="preserve">Objetivo 5: Impulsar la productividad y competitividad para el crecimiento económico sostenible de manera redistributiva y solidaria </t>
  </si>
  <si>
    <t xml:space="preserve">GERENCIA DE INCLUSIÓN ECONÓMICA Y SOCIAL </t>
  </si>
  <si>
    <t>Loja  Turística, Innovadora y Productiva</t>
  </si>
  <si>
    <t>Implementación de señalética turistica en los atractivos de la ciudad de Loja.</t>
  </si>
  <si>
    <t>Promoción y Difusión Turística de la Parroquia Chuquiribamba</t>
  </si>
  <si>
    <t>Organización de Ferias Interparroquiales de Promoción Cultural Productiva y Turística del Cantón Loja</t>
  </si>
  <si>
    <t>13 parroquias del sector Rural</t>
  </si>
  <si>
    <t>Adecuación del local artesanal para capacitaciones</t>
  </si>
  <si>
    <t>Generación de valor agregado  de productos primarios en las parroquias rurales del Cantón Loja</t>
  </si>
  <si>
    <t xml:space="preserve">Quinara, Chuquiribamba, 
San Pedro de Vilcabamba </t>
  </si>
  <si>
    <t>GERENCIA DE OBRAS PÚBLICAS</t>
  </si>
  <si>
    <t>Asfaltado de vias de la ciudad de Loja</t>
  </si>
  <si>
    <t>Adoquinado de vias de la ciudad de Loja</t>
  </si>
  <si>
    <t>Construccion escalinatas barrio Isidro Ayora y Miraflores</t>
  </si>
  <si>
    <t>Cosntrucción de alcantarilla para escombrera</t>
  </si>
  <si>
    <t>Construccion de muros para porteccion de margenes de rios y taludes</t>
  </si>
  <si>
    <t>Construcción de aceras y bordillos en areas verdes y comunales</t>
  </si>
  <si>
    <t>Adoquinado de la calle García Moreno</t>
  </si>
  <si>
    <t>Vialidad urbana parroquias rurales</t>
  </si>
  <si>
    <t>Parroquias rurales</t>
  </si>
  <si>
    <t>Construcción de redes de agua potable en la Ciudad de Loja</t>
  </si>
  <si>
    <t>Construcción de redes de alcantarillado sanitario y pluvial en la Ciudad de Loja</t>
  </si>
  <si>
    <t>Construcción de captaciones El Carmen - San simón - Pizarros</t>
  </si>
  <si>
    <t>Construcción de redes de agua conducción, transmisión, y distribución.</t>
  </si>
  <si>
    <t>Estudio y construcción del sistema de alcantarillado sanitario del barrio Cumbe</t>
  </si>
  <si>
    <t>Construcción del sistema de alcantarillado sanitario y pluvial en los accesos de la parroquia Taquil, barrios centro, Cera y la Aguangora</t>
  </si>
  <si>
    <t>Construcción de la segunda etapa del sistema de agua potable en el barrio la Aguangora</t>
  </si>
  <si>
    <t>Construcción del sistema de alcantarillado sanitario del barrio Yamburara bajo</t>
  </si>
  <si>
    <t>Estudio y construcción de la planta de tratamiento de agua residuales barrio El Ari</t>
  </si>
  <si>
    <t>Construcción del sistema de agua potable del barrio Bahín</t>
  </si>
  <si>
    <t>Construcción del sistema de alcantarillado sanitario parroquia Jimbilla, centro parroquial</t>
  </si>
  <si>
    <t>Construcción de sistema de alcantarillado sanitario en la parroquia Jimbilla barrio Montecristi</t>
  </si>
  <si>
    <t>Construcción de la planta de tratamiento de aguas residuales de la parroquia Santiago</t>
  </si>
  <si>
    <t>Ampliación del sistema de alcantarillado sanitario barrio  Masanamaca</t>
  </si>
  <si>
    <t>Ampliación del sistema de alcantarillado de Yangana - sector del colegio</t>
  </si>
  <si>
    <t>Construcción de la planta de tratamiento de aguas residuales de la parroquia quinara barrio La Palmira</t>
  </si>
  <si>
    <t>Construcción de sistema de alcantarillado sanitario en la parroquia San Lucas</t>
  </si>
  <si>
    <t>Construcción del sistema de alcantarillado sanitario, barrios urbanos de la parroquia San Pedro de Vilcabamba</t>
  </si>
  <si>
    <t>Construcción del sistema de agua potable el porvenir Etapa I</t>
  </si>
  <si>
    <t>Elaborado por:</t>
  </si>
  <si>
    <t xml:space="preserve">Econ. Karla Cueva </t>
  </si>
  <si>
    <t>Revisado por:</t>
  </si>
  <si>
    <t>Econ. Martha Sánchez Espinosa</t>
  </si>
  <si>
    <t>Jefe de Desarrollo Local</t>
  </si>
  <si>
    <t>Técnica de Desarrollo Local y Proyectos</t>
  </si>
  <si>
    <t>Vto.Bno.</t>
  </si>
  <si>
    <t>Arq. Edison Mendieta B.</t>
  </si>
  <si>
    <t>DIRECTOR DE PLANIFICACIÓN</t>
  </si>
  <si>
    <t>PLAN OPERATIVO ANUAL 2021</t>
  </si>
  <si>
    <t>Construcción de muro de Gavión en la calle Luis Vargas Torres de la Ciudad de Loja- La Banda</t>
  </si>
  <si>
    <t>Deslizamiento en la calle Luis Vargas Torres , como medida de mitigación al desplazamiento</t>
  </si>
  <si>
    <t>Intervenir en la calle Luis Vargas Torres, mediante la construcción del muro de gavión</t>
  </si>
  <si>
    <t>Construir el muro de gavión</t>
  </si>
  <si>
    <t>Construcción sala de cirugía del Centro de Rescate de Fauna Urbana</t>
  </si>
  <si>
    <t>Carencia de una sala de cirugía para el Centro de Rescate de Fauna Urbana</t>
  </si>
  <si>
    <t>Construir una sala de cirugía para el Centro de Resacate de Fauna Urbana</t>
  </si>
  <si>
    <t>Brindar servicios de cirugía en el Centro de Rescate de Fauna Urbana</t>
  </si>
  <si>
    <t>100% obra construida al 2021</t>
  </si>
  <si>
    <t>Jefatura de Ambiente- Fauna Urbana</t>
  </si>
  <si>
    <t>CONSTRUCCIÓN DE SALA DE CIRUGÍA DEL CENTRO DE RESCATE DE FAUNA URBANA</t>
  </si>
  <si>
    <t>Construir una sala de cirugía para el Centro de Rescate de Fauna Urbana</t>
  </si>
  <si>
    <t>7.5.01.07.01.011</t>
  </si>
  <si>
    <t>Contratación de obras de construcción</t>
  </si>
  <si>
    <t>ASIGNACION 2021</t>
  </si>
  <si>
    <t>Año 2022</t>
  </si>
  <si>
    <t>Año 2023</t>
  </si>
  <si>
    <t>Año 2024</t>
  </si>
  <si>
    <t>FAUNA URBANA</t>
  </si>
  <si>
    <t>Construcción de muro de gavión en la calle Luis Vargas Torres de la ciudad de Loja</t>
  </si>
  <si>
    <t>Construcción del muro</t>
  </si>
  <si>
    <t>e</t>
  </si>
  <si>
    <t>Construcción de sala de cirugía del centro de rescate de Fauna Urbana</t>
  </si>
  <si>
    <t>construcción</t>
  </si>
  <si>
    <t>Construcción de Muro de gaviones en la calle Luis Vargas Torres de la ciudad de Loja- la Banda</t>
  </si>
  <si>
    <t>7.5.01.01.01.122</t>
  </si>
  <si>
    <t>Construcción Sistema de agua potable, alcantarillado sanitario y pluvial del proyecto de vivienda de interés social</t>
  </si>
  <si>
    <t>Proyectos Rurales Agua Potable. Taquil</t>
  </si>
  <si>
    <t>7.5.01.01.01.058</t>
  </si>
  <si>
    <t>Agua potable parroquia Taquil Barrio Aguangora</t>
  </si>
  <si>
    <t>Construcción II Etapa de agua Potable Barrio Agungora Taquil</t>
  </si>
  <si>
    <t>CERTIFICACIONES</t>
  </si>
  <si>
    <t>CERTIFICADO
PROYECTO DE ARRASTRE 2019</t>
  </si>
  <si>
    <t>Regeneración Urbana Parroquia El Cisne, Plaza Central, Harry Morales, Ricardo Fernandez y N.Q</t>
  </si>
  <si>
    <t>7.5.01.04.01.030</t>
  </si>
  <si>
    <t>Implementación y puesta en marcha de la planta de tratamiento de agua potable para Jimbilla</t>
  </si>
  <si>
    <t>7.5.01.01.01.121</t>
  </si>
  <si>
    <t>012</t>
  </si>
  <si>
    <t>Pavimentación Barrios de Ciudad de Loja I etapa</t>
  </si>
  <si>
    <t>7.5.01.05.01.026</t>
  </si>
  <si>
    <t>Reconstrucción de la iglesia El Pedestal</t>
  </si>
  <si>
    <t>7.5.01.99.01.225</t>
  </si>
  <si>
    <t>Complementar la Restauración del Conjunto Cultural Pio Jaramillo Alvarado, cantón Loja, Provincia de Loja</t>
  </si>
  <si>
    <t>2</t>
  </si>
  <si>
    <t>014</t>
  </si>
  <si>
    <t xml:space="preserve">Centro de atención al adulto mayor Los Arupos </t>
  </si>
  <si>
    <t>7.5.01.99.01.132</t>
  </si>
  <si>
    <t>Intervención Centro de atención municipal Adulto Mayor Los Arupos</t>
  </si>
  <si>
    <t>028</t>
  </si>
  <si>
    <t>Atención a personas con discapacidad senderos de Alegría</t>
  </si>
  <si>
    <t>Intervención Centro de Atención para personas con discapacidad senderos de Alegría</t>
  </si>
  <si>
    <t>7.5.01.99.01.131</t>
  </si>
  <si>
    <t>7.5.01.01.01.011</t>
  </si>
  <si>
    <t>Contrucción de planta de Tratamiento de Agua Potable para la parroquia Jimbilla</t>
  </si>
  <si>
    <t>7.5.01.01.01.120</t>
  </si>
  <si>
    <t>CERTIFICADO</t>
  </si>
  <si>
    <t>Bde Complementar La Restauración del conjunto Cultural Pio Jaramillo Alvarado</t>
  </si>
  <si>
    <t>7.5.01.04.01.031</t>
  </si>
  <si>
    <t>Restauración Conjunto Cultural Pio Jaramillo Alvarado</t>
  </si>
  <si>
    <t>Sistema de alcantarillado sanitario barrio Cumbe Parroquia Chantaco</t>
  </si>
  <si>
    <t>7.5.01.03.01.078</t>
  </si>
  <si>
    <t>Proyectos Rurales de Alcantarillado. Chantaco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</si>
</sst>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* #,##0.00_);_(* \(#,##0.00\);_(* &quot;-&quot;??_);_(@_)"/>
    <numFmt numFmtId="165" formatCode="_-* #,##0.00\ _€_-;\-* #,##0.00\ _€_-;_-* &quot;-&quot;??\ _€_-;_-@_-"/>
    <numFmt numFmtId="166" formatCode="000"/>
    <numFmt numFmtId="167" formatCode="&quot;0.0.00.00&quot;"/>
    <numFmt numFmtId="168" formatCode="00"/>
    <numFmt numFmtId="169" formatCode="_(* #,##0.00_);_(* \(#,##0.00\);_(* \-??_);_(@_)"/>
    <numFmt numFmtId="170" formatCode="_(&quot;$ &quot;* #,##0.00_);_(&quot;$ &quot;* \(#,##0.00\);_(&quot;$ &quot;* \-??_);_(@_)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b/>
      <sz val="8"/>
      <name val="Arial Narrow"/>
      <family val="2"/>
    </font>
    <font>
      <b/>
      <sz val="11"/>
      <color indexed="9"/>
      <name val="Arial Narrow"/>
      <family val="2"/>
    </font>
    <font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9"/>
      <name val="Arial Narrow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9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Arial Narrow"/>
      <family val="2"/>
    </font>
    <font>
      <b/>
      <sz val="11"/>
      <color theme="1"/>
      <name val="Calibri"/>
      <family val="2"/>
      <scheme val="minor"/>
    </font>
    <font>
      <b/>
      <sz val="20"/>
      <color indexed="8"/>
      <name val="Calibri"/>
      <family val="2"/>
    </font>
    <font>
      <b/>
      <sz val="12"/>
      <name val="Arial Narrow"/>
      <family val="2"/>
    </font>
    <font>
      <b/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6"/>
      <color indexed="8"/>
      <name val="Arial"/>
      <family val="2"/>
    </font>
    <font>
      <b/>
      <sz val="20"/>
      <color indexed="8"/>
      <name val="Arial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FF0000"/>
      <name val="Arial"/>
      <family val="2"/>
    </font>
    <font>
      <b/>
      <sz val="20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44"/>
        <bgColor indexed="31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9"/>
      </patternFill>
    </fill>
    <fill>
      <patternFill patternType="solid">
        <fgColor indexed="49"/>
        <bgColor indexed="38"/>
      </patternFill>
    </fill>
    <fill>
      <patternFill patternType="solid">
        <fgColor indexed="51"/>
        <bgColor indexed="13"/>
      </patternFill>
    </fill>
    <fill>
      <patternFill patternType="solid">
        <fgColor indexed="53"/>
        <bgColor indexed="19"/>
      </patternFill>
    </fill>
    <fill>
      <patternFill patternType="solid">
        <fgColor indexed="43"/>
        <bgColor indexed="26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41"/>
      </patternFill>
    </fill>
    <fill>
      <patternFill patternType="solid">
        <fgColor indexed="13"/>
        <bgColor indexed="51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rgb="FF000000"/>
      </patternFill>
    </fill>
  </fills>
  <borders count="4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/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3" fillId="0" borderId="0"/>
    <xf numFmtId="0" fontId="7" fillId="0" borderId="0"/>
    <xf numFmtId="164" fontId="1" fillId="0" borderId="0" applyFont="0" applyFill="0" applyBorder="0" applyAlignment="0" applyProtection="0"/>
    <xf numFmtId="167" fontId="7" fillId="0" borderId="0" applyFill="0" applyBorder="0" applyAlignment="0" applyProtection="0"/>
    <xf numFmtId="168" fontId="1" fillId="0" borderId="0" applyFont="0" applyFill="0" applyBorder="0" applyAlignment="0" applyProtection="0"/>
    <xf numFmtId="169" fontId="7" fillId="0" borderId="0" applyFill="0" applyBorder="0" applyAlignment="0" applyProtection="0"/>
  </cellStyleXfs>
  <cellXfs count="270">
    <xf numFmtId="0" fontId="0" fillId="0" borderId="0" xfId="0"/>
    <xf numFmtId="0" fontId="7" fillId="0" borderId="0" xfId="6"/>
    <xf numFmtId="0" fontId="4" fillId="5" borderId="2" xfId="5" applyFont="1" applyFill="1" applyBorder="1" applyAlignment="1">
      <alignment horizontal="center" vertical="center" wrapText="1"/>
    </xf>
    <xf numFmtId="0" fontId="4" fillId="5" borderId="3" xfId="5" applyFont="1" applyFill="1" applyBorder="1" applyAlignment="1">
      <alignment horizontal="center" vertical="center" wrapText="1"/>
    </xf>
    <xf numFmtId="0" fontId="4" fillId="5" borderId="3" xfId="5" applyFont="1" applyFill="1" applyBorder="1" applyAlignment="1">
      <alignment horizontal="center" vertical="center" wrapText="1" readingOrder="1"/>
    </xf>
    <xf numFmtId="0" fontId="5" fillId="5" borderId="3" xfId="5" applyFont="1" applyFill="1" applyBorder="1" applyAlignment="1">
      <alignment horizontal="center" vertical="center" wrapText="1"/>
    </xf>
    <xf numFmtId="0" fontId="6" fillId="6" borderId="3" xfId="5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4" fillId="5" borderId="9" xfId="5" applyFont="1" applyFill="1" applyBorder="1" applyAlignment="1">
      <alignment horizontal="center" vertical="center" wrapText="1"/>
    </xf>
    <xf numFmtId="0" fontId="4" fillId="5" borderId="10" xfId="5" applyFont="1" applyFill="1" applyBorder="1" applyAlignment="1">
      <alignment horizontal="center" vertical="center" wrapText="1"/>
    </xf>
    <xf numFmtId="0" fontId="9" fillId="5" borderId="10" xfId="5" applyFont="1" applyFill="1" applyBorder="1" applyAlignment="1">
      <alignment horizontal="center" vertical="center" wrapText="1"/>
    </xf>
    <xf numFmtId="0" fontId="4" fillId="5" borderId="10" xfId="5" applyFont="1" applyFill="1" applyBorder="1" applyAlignment="1">
      <alignment vertical="center" wrapText="1"/>
    </xf>
    <xf numFmtId="0" fontId="4" fillId="5" borderId="10" xfId="5" applyFont="1" applyFill="1" applyBorder="1" applyAlignment="1">
      <alignment vertical="center"/>
    </xf>
    <xf numFmtId="0" fontId="6" fillId="6" borderId="10" xfId="5" applyFont="1" applyFill="1" applyBorder="1" applyAlignment="1">
      <alignment horizontal="center" vertical="center" wrapText="1"/>
    </xf>
    <xf numFmtId="0" fontId="4" fillId="5" borderId="10" xfId="5" applyFont="1" applyFill="1" applyBorder="1" applyAlignment="1">
      <alignment horizontal="left" vertical="center" wrapText="1"/>
    </xf>
    <xf numFmtId="0" fontId="4" fillId="5" borderId="11" xfId="5" applyFont="1" applyFill="1" applyBorder="1" applyAlignment="1">
      <alignment horizontal="center" vertical="center" wrapText="1"/>
    </xf>
    <xf numFmtId="0" fontId="0" fillId="18" borderId="8" xfId="0" applyFill="1" applyBorder="1"/>
    <xf numFmtId="166" fontId="3" fillId="19" borderId="6" xfId="5" applyNumberFormat="1" applyFont="1" applyFill="1" applyBorder="1" applyAlignment="1">
      <alignment horizontal="center" vertical="center" wrapText="1"/>
    </xf>
    <xf numFmtId="0" fontId="15" fillId="5" borderId="10" xfId="5" applyFont="1" applyFill="1" applyBorder="1" applyAlignment="1">
      <alignment horizontal="center" vertical="center" wrapText="1"/>
    </xf>
    <xf numFmtId="0" fontId="18" fillId="20" borderId="13" xfId="5" applyFont="1" applyFill="1" applyBorder="1" applyAlignment="1">
      <alignment vertical="center" wrapText="1"/>
    </xf>
    <xf numFmtId="0" fontId="18" fillId="20" borderId="14" xfId="5" applyFont="1" applyFill="1" applyBorder="1" applyAlignment="1">
      <alignment vertical="center" wrapText="1"/>
    </xf>
    <xf numFmtId="0" fontId="19" fillId="21" borderId="15" xfId="6" applyFont="1" applyFill="1" applyBorder="1" applyAlignment="1">
      <alignment vertical="center" wrapText="1"/>
    </xf>
    <xf numFmtId="0" fontId="19" fillId="21" borderId="16" xfId="6" applyFont="1" applyFill="1" applyBorder="1" applyAlignment="1">
      <alignment vertical="center" wrapText="1"/>
    </xf>
    <xf numFmtId="0" fontId="19" fillId="23" borderId="8" xfId="0" applyFont="1" applyFill="1" applyBorder="1" applyAlignment="1">
      <alignment horizontal="center" vertical="center" wrapText="1"/>
    </xf>
    <xf numFmtId="0" fontId="4" fillId="23" borderId="8" xfId="5" applyFont="1" applyFill="1" applyBorder="1" applyAlignment="1">
      <alignment horizontal="center" vertical="center" wrapText="1"/>
    </xf>
    <xf numFmtId="0" fontId="15" fillId="23" borderId="8" xfId="5" applyFont="1" applyFill="1" applyBorder="1" applyAlignment="1">
      <alignment horizontal="center" vertical="center" wrapText="1"/>
    </xf>
    <xf numFmtId="170" fontId="10" fillId="27" borderId="17" xfId="8" applyNumberFormat="1" applyFont="1" applyFill="1" applyBorder="1" applyAlignment="1" applyProtection="1">
      <alignment horizontal="center" vertical="top" wrapText="1"/>
    </xf>
    <xf numFmtId="164" fontId="10" fillId="27" borderId="17" xfId="7" applyFont="1" applyFill="1" applyBorder="1" applyAlignment="1" applyProtection="1">
      <alignment horizontal="right" vertical="top" wrapText="1"/>
    </xf>
    <xf numFmtId="0" fontId="16" fillId="0" borderId="0" xfId="0" applyFont="1"/>
    <xf numFmtId="0" fontId="20" fillId="0" borderId="0" xfId="0" applyFont="1"/>
    <xf numFmtId="0" fontId="21" fillId="0" borderId="0" xfId="0" applyFont="1"/>
    <xf numFmtId="0" fontId="22" fillId="0" borderId="0" xfId="6" applyFont="1"/>
    <xf numFmtId="0" fontId="4" fillId="23" borderId="8" xfId="5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0" fillId="0" borderId="0" xfId="0" applyFont="1" applyAlignment="1">
      <alignment horizontal="left"/>
    </xf>
    <xf numFmtId="0" fontId="0" fillId="18" borderId="8" xfId="0" applyFill="1" applyBorder="1" applyAlignment="1">
      <alignment vertical="center"/>
    </xf>
    <xf numFmtId="0" fontId="12" fillId="29" borderId="17" xfId="0" applyFont="1" applyFill="1" applyBorder="1" applyAlignment="1">
      <alignment vertical="center"/>
    </xf>
    <xf numFmtId="166" fontId="11" fillId="30" borderId="20" xfId="5" applyNumberFormat="1" applyFont="1" applyFill="1" applyBorder="1" applyAlignment="1">
      <alignment horizontal="center" vertical="center" wrapText="1"/>
    </xf>
    <xf numFmtId="0" fontId="12" fillId="29" borderId="17" xfId="0" applyFont="1" applyFill="1" applyBorder="1" applyAlignment="1">
      <alignment vertical="center" wrapText="1"/>
    </xf>
    <xf numFmtId="3" fontId="12" fillId="29" borderId="17" xfId="0" applyNumberFormat="1" applyFont="1" applyFill="1" applyBorder="1" applyAlignment="1">
      <alignment vertical="center" wrapText="1"/>
    </xf>
    <xf numFmtId="0" fontId="12" fillId="29" borderId="17" xfId="0" applyFont="1" applyFill="1" applyBorder="1" applyAlignment="1">
      <alignment horizontal="center" vertical="center"/>
    </xf>
    <xf numFmtId="3" fontId="12" fillId="29" borderId="17" xfId="0" applyNumberFormat="1" applyFont="1" applyFill="1" applyBorder="1" applyAlignment="1">
      <alignment vertical="center"/>
    </xf>
    <xf numFmtId="4" fontId="12" fillId="29" borderId="17" xfId="0" applyNumberFormat="1" applyFont="1" applyFill="1" applyBorder="1" applyAlignment="1">
      <alignment vertical="center"/>
    </xf>
    <xf numFmtId="4" fontId="26" fillId="29" borderId="17" xfId="0" applyNumberFormat="1" applyFont="1" applyFill="1" applyBorder="1" applyAlignment="1">
      <alignment vertical="center"/>
    </xf>
    <xf numFmtId="14" fontId="12" fillId="29" borderId="17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18" borderId="17" xfId="0" applyFill="1" applyBorder="1" applyAlignment="1">
      <alignment vertical="center"/>
    </xf>
    <xf numFmtId="166" fontId="3" fillId="19" borderId="20" xfId="5" applyNumberFormat="1" applyFont="1" applyFill="1" applyBorder="1" applyAlignment="1">
      <alignment horizontal="center" vertical="center" wrapText="1"/>
    </xf>
    <xf numFmtId="0" fontId="0" fillId="18" borderId="17" xfId="0" applyFill="1" applyBorder="1"/>
    <xf numFmtId="0" fontId="0" fillId="18" borderId="17" xfId="0" applyFill="1" applyBorder="1" applyAlignment="1">
      <alignment vertical="center" wrapText="1"/>
    </xf>
    <xf numFmtId="0" fontId="0" fillId="18" borderId="8" xfId="0" applyFill="1" applyBorder="1" applyAlignment="1">
      <alignment vertical="center" wrapText="1"/>
    </xf>
    <xf numFmtId="4" fontId="0" fillId="11" borderId="8" xfId="0" applyNumberFormat="1" applyFill="1" applyBorder="1" applyAlignment="1">
      <alignment vertical="center"/>
    </xf>
    <xf numFmtId="4" fontId="0" fillId="18" borderId="8" xfId="0" applyNumberFormat="1" applyFill="1" applyBorder="1" applyAlignment="1">
      <alignment vertical="center"/>
    </xf>
    <xf numFmtId="0" fontId="0" fillId="18" borderId="8" xfId="0" applyFill="1" applyBorder="1" applyAlignment="1">
      <alignment horizontal="center" vertical="center"/>
    </xf>
    <xf numFmtId="4" fontId="0" fillId="18" borderId="17" xfId="0" applyNumberFormat="1" applyFill="1" applyBorder="1" applyAlignment="1">
      <alignment vertical="center"/>
    </xf>
    <xf numFmtId="0" fontId="27" fillId="31" borderId="17" xfId="0" applyNumberFormat="1" applyFont="1" applyFill="1" applyBorder="1" applyAlignment="1">
      <alignment horizontal="left" vertical="center" wrapText="1"/>
    </xf>
    <xf numFmtId="0" fontId="27" fillId="31" borderId="17" xfId="0" applyNumberFormat="1" applyFont="1" applyFill="1" applyBorder="1" applyAlignment="1">
      <alignment vertical="center" wrapText="1"/>
    </xf>
    <xf numFmtId="14" fontId="27" fillId="31" borderId="17" xfId="0" applyNumberFormat="1" applyFont="1" applyFill="1" applyBorder="1" applyAlignment="1">
      <alignment horizontal="center" vertical="center"/>
    </xf>
    <xf numFmtId="0" fontId="0" fillId="18" borderId="17" xfId="0" applyFill="1" applyBorder="1" applyAlignment="1">
      <alignment horizontal="center" vertical="center"/>
    </xf>
    <xf numFmtId="4" fontId="0" fillId="18" borderId="7" xfId="0" applyNumberFormat="1" applyFill="1" applyBorder="1" applyAlignment="1">
      <alignment vertical="center" wrapText="1"/>
    </xf>
    <xf numFmtId="0" fontId="0" fillId="0" borderId="17" xfId="0" applyBorder="1" applyAlignment="1">
      <alignment vertical="center"/>
    </xf>
    <xf numFmtId="0" fontId="0" fillId="0" borderId="17" xfId="0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165" fontId="0" fillId="0" borderId="17" xfId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5" borderId="21" xfId="5" applyFont="1" applyFill="1" applyBorder="1" applyAlignment="1">
      <alignment horizontal="center" vertical="center" wrapText="1"/>
    </xf>
    <xf numFmtId="4" fontId="0" fillId="11" borderId="7" xfId="0" applyNumberFormat="1" applyFill="1" applyBorder="1" applyAlignment="1">
      <alignment vertical="center"/>
    </xf>
    <xf numFmtId="0" fontId="6" fillId="6" borderId="21" xfId="5" applyFont="1" applyFill="1" applyBorder="1" applyAlignment="1">
      <alignment horizontal="center" vertical="center" wrapText="1"/>
    </xf>
    <xf numFmtId="0" fontId="4" fillId="17" borderId="21" xfId="5" applyFont="1" applyFill="1" applyBorder="1" applyAlignment="1">
      <alignment horizontal="center" vertical="center" wrapText="1"/>
    </xf>
    <xf numFmtId="0" fontId="15" fillId="5" borderId="21" xfId="5" applyFont="1" applyFill="1" applyBorder="1" applyAlignment="1">
      <alignment horizontal="center" vertical="center" wrapText="1"/>
    </xf>
    <xf numFmtId="3" fontId="0" fillId="18" borderId="8" xfId="0" applyNumberFormat="1" applyFill="1" applyBorder="1" applyAlignment="1">
      <alignment vertical="center"/>
    </xf>
    <xf numFmtId="49" fontId="28" fillId="13" borderId="17" xfId="3" applyNumberFormat="1" applyFont="1" applyFill="1" applyBorder="1" applyAlignment="1">
      <alignment horizontal="center" vertical="center"/>
    </xf>
    <xf numFmtId="0" fontId="28" fillId="13" borderId="17" xfId="2" applyFont="1" applyFill="1" applyBorder="1" applyAlignment="1">
      <alignment horizontal="left" vertical="center" wrapText="1"/>
    </xf>
    <xf numFmtId="49" fontId="28" fillId="13" borderId="17" xfId="3" applyNumberFormat="1" applyFont="1" applyFill="1" applyBorder="1" applyAlignment="1">
      <alignment vertical="center"/>
    </xf>
    <xf numFmtId="49" fontId="28" fillId="13" borderId="17" xfId="3" applyNumberFormat="1" applyFont="1" applyFill="1" applyBorder="1" applyAlignment="1">
      <alignment horizontal="justify" vertical="center"/>
    </xf>
    <xf numFmtId="2" fontId="28" fillId="13" borderId="17" xfId="3" applyNumberFormat="1" applyFont="1" applyFill="1" applyBorder="1" applyAlignment="1">
      <alignment horizontal="justify" vertical="center"/>
    </xf>
    <xf numFmtId="49" fontId="28" fillId="13" borderId="17" xfId="3" applyNumberFormat="1" applyFont="1" applyFill="1" applyBorder="1" applyAlignment="1">
      <alignment vertical="center" wrapText="1"/>
    </xf>
    <xf numFmtId="0" fontId="0" fillId="0" borderId="17" xfId="0" applyBorder="1" applyAlignment="1">
      <alignment horizontal="left" vertical="center" wrapText="1"/>
    </xf>
    <xf numFmtId="49" fontId="28" fillId="13" borderId="17" xfId="3" applyNumberFormat="1" applyFont="1" applyFill="1" applyBorder="1" applyAlignment="1">
      <alignment horizontal="left" vertical="center" wrapText="1"/>
    </xf>
    <xf numFmtId="49" fontId="28" fillId="14" borderId="17" xfId="3" applyNumberFormat="1" applyFont="1" applyFill="1" applyBorder="1" applyAlignment="1">
      <alignment vertical="center" wrapText="1"/>
    </xf>
    <xf numFmtId="0" fontId="0" fillId="0" borderId="17" xfId="0" applyBorder="1" applyAlignment="1">
      <alignment horizontal="left"/>
    </xf>
    <xf numFmtId="0" fontId="0" fillId="0" borderId="17" xfId="0" applyBorder="1"/>
    <xf numFmtId="165" fontId="0" fillId="0" borderId="17" xfId="1" applyFont="1" applyBorder="1" applyAlignment="1">
      <alignment horizontal="right" vertical="center"/>
    </xf>
    <xf numFmtId="165" fontId="0" fillId="0" borderId="17" xfId="1" applyFont="1" applyBorder="1" applyAlignment="1">
      <alignment horizontal="right" vertical="center" wrapText="1"/>
    </xf>
    <xf numFmtId="165" fontId="0" fillId="0" borderId="17" xfId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" fontId="28" fillId="15" borderId="7" xfId="0" applyNumberFormat="1" applyFont="1" applyFill="1" applyBorder="1" applyAlignment="1">
      <alignment horizontal="center" vertical="center"/>
    </xf>
    <xf numFmtId="4" fontId="29" fillId="15" borderId="17" xfId="0" applyNumberFormat="1" applyFont="1" applyFill="1" applyBorder="1" applyAlignment="1">
      <alignment vertical="center"/>
    </xf>
    <xf numFmtId="4" fontId="29" fillId="15" borderId="7" xfId="0" applyNumberFormat="1" applyFont="1" applyFill="1" applyBorder="1" applyAlignment="1">
      <alignment vertical="center" wrapText="1"/>
    </xf>
    <xf numFmtId="4" fontId="29" fillId="16" borderId="7" xfId="0" applyNumberFormat="1" applyFont="1" applyFill="1" applyBorder="1" applyAlignment="1">
      <alignment vertical="center" wrapText="1"/>
    </xf>
    <xf numFmtId="0" fontId="28" fillId="15" borderId="17" xfId="7" applyNumberFormat="1" applyFont="1" applyFill="1" applyBorder="1" applyAlignment="1">
      <alignment horizontal="center" vertical="center"/>
    </xf>
    <xf numFmtId="49" fontId="11" fillId="29" borderId="17" xfId="3" applyNumberFormat="1" applyFont="1" applyFill="1" applyBorder="1" applyAlignment="1">
      <alignment horizontal="center" vertical="center"/>
    </xf>
    <xf numFmtId="0" fontId="11" fillId="29" borderId="17" xfId="2" applyFont="1" applyFill="1" applyBorder="1" applyAlignment="1">
      <alignment horizontal="left" vertical="center" wrapText="1"/>
    </xf>
    <xf numFmtId="49" fontId="11" fillId="29" borderId="17" xfId="3" applyNumberFormat="1" applyFont="1" applyFill="1" applyBorder="1" applyAlignment="1">
      <alignment vertical="center" wrapText="1"/>
    </xf>
    <xf numFmtId="49" fontId="11" fillId="29" borderId="17" xfId="3" applyNumberFormat="1" applyFont="1" applyFill="1" applyBorder="1" applyAlignment="1">
      <alignment horizontal="justify" vertical="center"/>
    </xf>
    <xf numFmtId="0" fontId="0" fillId="29" borderId="17" xfId="0" applyFill="1" applyBorder="1" applyAlignment="1">
      <alignment vertical="center"/>
    </xf>
    <xf numFmtId="0" fontId="0" fillId="29" borderId="17" xfId="0" applyFill="1" applyBorder="1" applyAlignment="1">
      <alignment vertical="center" wrapText="1"/>
    </xf>
    <xf numFmtId="0" fontId="29" fillId="29" borderId="7" xfId="0" applyFont="1" applyFill="1" applyBorder="1" applyAlignment="1">
      <alignment horizontal="center" vertical="center"/>
    </xf>
    <xf numFmtId="165" fontId="29" fillId="29" borderId="17" xfId="1" applyFont="1" applyFill="1" applyBorder="1" applyAlignment="1">
      <alignment horizontal="center" vertical="center"/>
    </xf>
    <xf numFmtId="165" fontId="29" fillId="29" borderId="7" xfId="1" applyFont="1" applyFill="1" applyBorder="1" applyAlignment="1">
      <alignment horizontal="center" vertical="center"/>
    </xf>
    <xf numFmtId="165" fontId="29" fillId="29" borderId="7" xfId="0" applyNumberFormat="1" applyFont="1" applyFill="1" applyBorder="1" applyAlignment="1">
      <alignment horizontal="center" vertical="center"/>
    </xf>
    <xf numFmtId="0" fontId="29" fillId="29" borderId="7" xfId="0" applyFont="1" applyFill="1" applyBorder="1" applyAlignment="1">
      <alignment vertical="center"/>
    </xf>
    <xf numFmtId="165" fontId="29" fillId="29" borderId="7" xfId="0" applyNumberFormat="1" applyFont="1" applyFill="1" applyBorder="1" applyAlignment="1">
      <alignment vertical="center"/>
    </xf>
    <xf numFmtId="0" fontId="0" fillId="29" borderId="17" xfId="0" applyFill="1" applyBorder="1"/>
    <xf numFmtId="0" fontId="29" fillId="29" borderId="17" xfId="0" applyFont="1" applyFill="1" applyBorder="1"/>
    <xf numFmtId="4" fontId="30" fillId="29" borderId="17" xfId="0" applyNumberFormat="1" applyFont="1" applyFill="1" applyBorder="1"/>
    <xf numFmtId="4" fontId="29" fillId="29" borderId="17" xfId="0" applyNumberFormat="1" applyFont="1" applyFill="1" applyBorder="1"/>
    <xf numFmtId="0" fontId="29" fillId="29" borderId="7" xfId="0" applyFont="1" applyFill="1" applyBorder="1"/>
    <xf numFmtId="4" fontId="30" fillId="29" borderId="7" xfId="0" applyNumberFormat="1" applyFont="1" applyFill="1" applyBorder="1"/>
    <xf numFmtId="4" fontId="29" fillId="29" borderId="7" xfId="0" applyNumberFormat="1" applyFont="1" applyFill="1" applyBorder="1"/>
    <xf numFmtId="0" fontId="32" fillId="32" borderId="28" xfId="0" applyFont="1" applyFill="1" applyBorder="1"/>
    <xf numFmtId="4" fontId="32" fillId="32" borderId="28" xfId="0" applyNumberFormat="1" applyFont="1" applyFill="1" applyBorder="1"/>
    <xf numFmtId="0" fontId="0" fillId="0" borderId="0" xfId="0" applyAlignment="1">
      <alignment wrapText="1"/>
    </xf>
    <xf numFmtId="0" fontId="0" fillId="0" borderId="17" xfId="0" applyBorder="1" applyAlignment="1">
      <alignment wrapText="1"/>
    </xf>
    <xf numFmtId="4" fontId="0" fillId="18" borderId="8" xfId="0" applyNumberFormat="1" applyFill="1" applyBorder="1" applyAlignment="1">
      <alignment horizontal="center" vertical="center"/>
    </xf>
    <xf numFmtId="164" fontId="31" fillId="0" borderId="0" xfId="1" applyNumberFormat="1" applyFont="1" applyFill="1" applyBorder="1" applyAlignment="1">
      <alignment vertical="center"/>
    </xf>
    <xf numFmtId="0" fontId="0" fillId="0" borderId="17" xfId="0" applyBorder="1" applyAlignment="1">
      <alignment horizontal="left" wrapText="1"/>
    </xf>
    <xf numFmtId="4" fontId="0" fillId="0" borderId="0" xfId="0" applyNumberFormat="1"/>
    <xf numFmtId="164" fontId="33" fillId="26" borderId="17" xfId="7" applyFont="1" applyFill="1" applyBorder="1" applyAlignment="1">
      <alignment horizontal="left" vertical="center" wrapText="1"/>
    </xf>
    <xf numFmtId="164" fontId="33" fillId="24" borderId="17" xfId="7" applyFont="1" applyFill="1" applyBorder="1" applyAlignment="1">
      <alignment horizontal="left" vertical="center" wrapText="1"/>
    </xf>
    <xf numFmtId="0" fontId="34" fillId="26" borderId="17" xfId="5" applyFont="1" applyFill="1" applyBorder="1" applyAlignment="1">
      <alignment vertical="top" wrapText="1"/>
    </xf>
    <xf numFmtId="164" fontId="34" fillId="26" borderId="17" xfId="7" applyFont="1" applyFill="1" applyBorder="1" applyAlignment="1">
      <alignment vertical="top" wrapText="1"/>
    </xf>
    <xf numFmtId="4" fontId="0" fillId="33" borderId="8" xfId="0" applyNumberFormat="1" applyFill="1" applyBorder="1" applyAlignment="1">
      <alignment vertical="center"/>
    </xf>
    <xf numFmtId="0" fontId="0" fillId="33" borderId="17" xfId="0" applyFill="1" applyBorder="1" applyAlignment="1">
      <alignment vertical="center" wrapText="1"/>
    </xf>
    <xf numFmtId="0" fontId="0" fillId="33" borderId="8" xfId="0" applyFill="1" applyBorder="1" applyAlignment="1">
      <alignment vertical="center" wrapText="1"/>
    </xf>
    <xf numFmtId="0" fontId="0" fillId="33" borderId="8" xfId="0" applyFill="1" applyBorder="1" applyAlignment="1">
      <alignment vertical="center"/>
    </xf>
    <xf numFmtId="0" fontId="0" fillId="33" borderId="17" xfId="0" applyFill="1" applyBorder="1" applyAlignment="1">
      <alignment vertical="center"/>
    </xf>
    <xf numFmtId="164" fontId="0" fillId="0" borderId="0" xfId="0" applyNumberFormat="1"/>
    <xf numFmtId="0" fontId="0" fillId="0" borderId="0" xfId="0" applyAlignment="1">
      <alignment horizontal="center" vertical="center"/>
    </xf>
    <xf numFmtId="165" fontId="0" fillId="0" borderId="0" xfId="0" applyNumberFormat="1"/>
    <xf numFmtId="0" fontId="0" fillId="0" borderId="0" xfId="0" applyFill="1"/>
    <xf numFmtId="0" fontId="0" fillId="0" borderId="0" xfId="0" applyAlignment="1">
      <alignment horizontal="center" vertical="center" wrapText="1"/>
    </xf>
    <xf numFmtId="164" fontId="34" fillId="24" borderId="17" xfId="7" applyFont="1" applyFill="1" applyBorder="1" applyAlignment="1">
      <alignment horizontal="left" vertical="center" wrapText="1"/>
    </xf>
    <xf numFmtId="164" fontId="34" fillId="34" borderId="17" xfId="7" applyFont="1" applyFill="1" applyBorder="1" applyAlignment="1">
      <alignment horizontal="left" vertical="center" wrapText="1"/>
    </xf>
    <xf numFmtId="164" fontId="34" fillId="33" borderId="17" xfId="7" applyFont="1" applyFill="1" applyBorder="1" applyAlignment="1">
      <alignment horizontal="left" vertical="center" wrapText="1"/>
    </xf>
    <xf numFmtId="164" fontId="34" fillId="33" borderId="0" xfId="7" applyFont="1" applyFill="1" applyBorder="1" applyAlignment="1">
      <alignment horizontal="left" vertical="center" wrapText="1"/>
    </xf>
    <xf numFmtId="0" fontId="0" fillId="33" borderId="0" xfId="0" applyFill="1" applyBorder="1"/>
    <xf numFmtId="4" fontId="35" fillId="33" borderId="17" xfId="6" applyNumberFormat="1" applyFont="1" applyFill="1" applyBorder="1" applyAlignment="1">
      <alignment horizontal="center" vertical="center" wrapText="1"/>
    </xf>
    <xf numFmtId="164" fontId="3" fillId="34" borderId="20" xfId="7" applyFont="1" applyFill="1" applyBorder="1" applyAlignment="1">
      <alignment horizontal="center" vertical="center" wrapText="1"/>
    </xf>
    <xf numFmtId="0" fontId="35" fillId="33" borderId="17" xfId="0" applyFont="1" applyFill="1" applyBorder="1" applyAlignment="1">
      <alignment horizontal="left" vertical="center" wrapText="1"/>
    </xf>
    <xf numFmtId="0" fontId="33" fillId="33" borderId="29" xfId="0" applyFont="1" applyFill="1" applyBorder="1" applyAlignment="1">
      <alignment horizontal="center" vertical="center" wrapText="1"/>
    </xf>
    <xf numFmtId="164" fontId="35" fillId="33" borderId="17" xfId="7" applyFont="1" applyFill="1" applyBorder="1" applyAlignment="1">
      <alignment horizontal="right" vertical="center" wrapText="1"/>
    </xf>
    <xf numFmtId="4" fontId="35" fillId="33" borderId="17" xfId="7" applyNumberFormat="1" applyFont="1" applyFill="1" applyBorder="1" applyAlignment="1">
      <alignment vertical="center" wrapText="1"/>
    </xf>
    <xf numFmtId="164" fontId="35" fillId="33" borderId="17" xfId="7" applyFont="1" applyFill="1" applyBorder="1" applyAlignment="1">
      <alignment vertical="center" wrapText="1"/>
    </xf>
    <xf numFmtId="0" fontId="12" fillId="33" borderId="17" xfId="0" applyFont="1" applyFill="1" applyBorder="1" applyAlignment="1">
      <alignment vertical="center" wrapText="1"/>
    </xf>
    <xf numFmtId="0" fontId="33" fillId="33" borderId="17" xfId="0" applyFont="1" applyFill="1" applyBorder="1" applyAlignment="1">
      <alignment horizontal="left" vertical="center" wrapText="1"/>
    </xf>
    <xf numFmtId="4" fontId="35" fillId="33" borderId="20" xfId="6" applyNumberFormat="1" applyFont="1" applyFill="1" applyBorder="1" applyAlignment="1">
      <alignment horizontal="center" vertical="center" wrapText="1"/>
    </xf>
    <xf numFmtId="164" fontId="3" fillId="33" borderId="20" xfId="7" applyFont="1" applyFill="1" applyBorder="1" applyAlignment="1">
      <alignment horizontal="center" vertical="center" wrapText="1"/>
    </xf>
    <xf numFmtId="0" fontId="36" fillId="33" borderId="29" xfId="0" applyFont="1" applyFill="1" applyBorder="1" applyAlignment="1">
      <alignment horizontal="center" vertical="center" wrapText="1"/>
    </xf>
    <xf numFmtId="4" fontId="35" fillId="33" borderId="17" xfId="6" applyNumberFormat="1" applyFont="1" applyFill="1" applyBorder="1" applyAlignment="1">
      <alignment horizontal="right" vertical="center" wrapText="1"/>
    </xf>
    <xf numFmtId="164" fontId="35" fillId="33" borderId="29" xfId="7" applyFont="1" applyFill="1" applyBorder="1" applyAlignment="1">
      <alignment horizontal="right" vertical="center" wrapText="1"/>
    </xf>
    <xf numFmtId="0" fontId="36" fillId="33" borderId="17" xfId="0" applyFont="1" applyFill="1" applyBorder="1" applyAlignment="1">
      <alignment horizontal="left" vertical="center" wrapText="1"/>
    </xf>
    <xf numFmtId="4" fontId="3" fillId="34" borderId="17" xfId="7" applyNumberFormat="1" applyFont="1" applyFill="1" applyBorder="1" applyAlignment="1">
      <alignment horizontal="right" vertical="center" wrapText="1"/>
    </xf>
    <xf numFmtId="164" fontId="3" fillId="34" borderId="17" xfId="7" applyFont="1" applyFill="1" applyBorder="1" applyAlignment="1">
      <alignment horizontal="right" vertical="center" wrapText="1"/>
    </xf>
    <xf numFmtId="0" fontId="0" fillId="33" borderId="29" xfId="0" applyFill="1" applyBorder="1" applyAlignment="1">
      <alignment vertical="center" wrapText="1"/>
    </xf>
    <xf numFmtId="4" fontId="35" fillId="33" borderId="30" xfId="6" applyNumberFormat="1" applyFont="1" applyFill="1" applyBorder="1" applyAlignment="1">
      <alignment horizontal="center" vertical="center" wrapText="1"/>
    </xf>
    <xf numFmtId="164" fontId="3" fillId="33" borderId="30" xfId="7" applyFont="1" applyFill="1" applyBorder="1" applyAlignment="1">
      <alignment horizontal="center" vertical="center" wrapText="1"/>
    </xf>
    <xf numFmtId="169" fontId="3" fillId="35" borderId="31" xfId="10" applyFont="1" applyFill="1" applyBorder="1" applyAlignment="1" applyProtection="1">
      <alignment vertical="center" wrapText="1"/>
    </xf>
    <xf numFmtId="169" fontId="3" fillId="35" borderId="32" xfId="10" applyFont="1" applyFill="1" applyBorder="1" applyAlignment="1" applyProtection="1">
      <alignment vertical="center" wrapText="1"/>
    </xf>
    <xf numFmtId="164" fontId="35" fillId="33" borderId="33" xfId="7" applyFont="1" applyFill="1" applyBorder="1" applyAlignment="1">
      <alignment horizontal="right" vertical="center" wrapText="1"/>
    </xf>
    <xf numFmtId="0" fontId="0" fillId="33" borderId="33" xfId="0" applyFill="1" applyBorder="1" applyAlignment="1">
      <alignment vertical="center" wrapText="1"/>
    </xf>
    <xf numFmtId="4" fontId="35" fillId="33" borderId="34" xfId="6" applyNumberFormat="1" applyFont="1" applyFill="1" applyBorder="1" applyAlignment="1">
      <alignment horizontal="center" vertical="center" wrapText="1"/>
    </xf>
    <xf numFmtId="164" fontId="3" fillId="33" borderId="34" xfId="7" applyFont="1" applyFill="1" applyBorder="1" applyAlignment="1">
      <alignment horizontal="center" vertical="center" wrapText="1"/>
    </xf>
    <xf numFmtId="0" fontId="33" fillId="33" borderId="33" xfId="0" applyFont="1" applyFill="1" applyBorder="1" applyAlignment="1">
      <alignment horizontal="center" vertical="center" wrapText="1"/>
    </xf>
    <xf numFmtId="169" fontId="3" fillId="33" borderId="17" xfId="10" applyFont="1" applyFill="1" applyBorder="1" applyAlignment="1" applyProtection="1">
      <alignment vertical="center" wrapText="1"/>
    </xf>
    <xf numFmtId="0" fontId="36" fillId="33" borderId="33" xfId="0" applyFont="1" applyFill="1" applyBorder="1" applyAlignment="1">
      <alignment horizontal="center" vertical="center" wrapText="1"/>
    </xf>
    <xf numFmtId="169" fontId="3" fillId="35" borderId="17" xfId="10" applyFont="1" applyFill="1" applyBorder="1" applyAlignment="1" applyProtection="1">
      <alignment vertical="center" wrapText="1"/>
    </xf>
    <xf numFmtId="0" fontId="12" fillId="33" borderId="17" xfId="0" applyFont="1" applyFill="1" applyBorder="1" applyAlignment="1">
      <alignment horizontal="center" vertical="center" wrapText="1"/>
    </xf>
    <xf numFmtId="0" fontId="37" fillId="33" borderId="17" xfId="0" applyFont="1" applyFill="1" applyBorder="1" applyAlignment="1">
      <alignment horizontal="center" vertical="center" wrapText="1"/>
    </xf>
    <xf numFmtId="0" fontId="37" fillId="33" borderId="17" xfId="0" applyFont="1" applyFill="1" applyBorder="1" applyAlignment="1">
      <alignment vertical="center" wrapText="1"/>
    </xf>
    <xf numFmtId="0" fontId="31" fillId="36" borderId="17" xfId="0" applyFont="1" applyFill="1" applyBorder="1" applyAlignment="1">
      <alignment vertical="center"/>
    </xf>
    <xf numFmtId="0" fontId="12" fillId="33" borderId="33" xfId="0" applyFont="1" applyFill="1" applyBorder="1" applyAlignment="1">
      <alignment vertical="center" wrapText="1"/>
    </xf>
    <xf numFmtId="0" fontId="37" fillId="33" borderId="33" xfId="0" applyFont="1" applyFill="1" applyBorder="1" applyAlignment="1">
      <alignment horizontal="center" vertical="center" wrapText="1"/>
    </xf>
    <xf numFmtId="4" fontId="35" fillId="33" borderId="33" xfId="6" applyNumberFormat="1" applyFont="1" applyFill="1" applyBorder="1" applyAlignment="1">
      <alignment horizontal="right" vertical="center" wrapText="1"/>
    </xf>
    <xf numFmtId="4" fontId="35" fillId="33" borderId="33" xfId="7" applyNumberFormat="1" applyFont="1" applyFill="1" applyBorder="1" applyAlignment="1">
      <alignment vertical="center" wrapText="1"/>
    </xf>
    <xf numFmtId="164" fontId="35" fillId="33" borderId="33" xfId="7" applyFont="1" applyFill="1" applyBorder="1" applyAlignment="1">
      <alignment vertical="center" wrapText="1"/>
    </xf>
    <xf numFmtId="0" fontId="0" fillId="18" borderId="36" xfId="0" applyFill="1" applyBorder="1" applyAlignment="1">
      <alignment vertical="center" wrapText="1"/>
    </xf>
    <xf numFmtId="166" fontId="3" fillId="19" borderId="37" xfId="5" applyNumberFormat="1" applyFont="1" applyFill="1" applyBorder="1" applyAlignment="1">
      <alignment horizontal="center" vertical="center" wrapText="1"/>
    </xf>
    <xf numFmtId="0" fontId="0" fillId="18" borderId="36" xfId="0" applyFill="1" applyBorder="1" applyAlignment="1">
      <alignment vertical="center"/>
    </xf>
    <xf numFmtId="4" fontId="0" fillId="18" borderId="36" xfId="0" applyNumberFormat="1" applyFill="1" applyBorder="1" applyAlignment="1">
      <alignment vertical="center"/>
    </xf>
    <xf numFmtId="3" fontId="0" fillId="18" borderId="36" xfId="0" applyNumberFormat="1" applyFill="1" applyBorder="1" applyAlignment="1">
      <alignment vertical="center"/>
    </xf>
    <xf numFmtId="0" fontId="0" fillId="18" borderId="36" xfId="0" applyFill="1" applyBorder="1" applyAlignment="1">
      <alignment horizontal="center" vertical="center"/>
    </xf>
    <xf numFmtId="0" fontId="0" fillId="18" borderId="36" xfId="0" applyFill="1" applyBorder="1"/>
    <xf numFmtId="4" fontId="0" fillId="11" borderId="36" xfId="0" applyNumberFormat="1" applyFill="1" applyBorder="1" applyAlignment="1">
      <alignment vertical="center"/>
    </xf>
    <xf numFmtId="0" fontId="27" fillId="31" borderId="36" xfId="0" applyNumberFormat="1" applyFont="1" applyFill="1" applyBorder="1" applyAlignment="1">
      <alignment horizontal="left" vertical="center" wrapText="1"/>
    </xf>
    <xf numFmtId="0" fontId="27" fillId="31" borderId="36" xfId="0" applyNumberFormat="1" applyFont="1" applyFill="1" applyBorder="1" applyAlignment="1">
      <alignment vertical="center" wrapText="1"/>
    </xf>
    <xf numFmtId="14" fontId="27" fillId="31" borderId="36" xfId="0" applyNumberFormat="1" applyFont="1" applyFill="1" applyBorder="1" applyAlignment="1">
      <alignment horizontal="center" vertical="center"/>
    </xf>
    <xf numFmtId="0" fontId="39" fillId="18" borderId="36" xfId="0" applyFont="1" applyFill="1" applyBorder="1" applyAlignment="1">
      <alignment vertical="center" wrapText="1"/>
    </xf>
    <xf numFmtId="49" fontId="28" fillId="13" borderId="36" xfId="3" applyNumberFormat="1" applyFont="1" applyFill="1" applyBorder="1" applyAlignment="1">
      <alignment horizontal="center" vertical="center"/>
    </xf>
    <xf numFmtId="0" fontId="28" fillId="13" borderId="36" xfId="2" applyFont="1" applyFill="1" applyBorder="1" applyAlignment="1">
      <alignment horizontal="left" vertical="center" wrapText="1"/>
    </xf>
    <xf numFmtId="49" fontId="28" fillId="13" borderId="36" xfId="3" applyNumberFormat="1" applyFont="1" applyFill="1" applyBorder="1" applyAlignment="1">
      <alignment horizontal="left" vertical="center" wrapText="1"/>
    </xf>
    <xf numFmtId="2" fontId="28" fillId="13" borderId="36" xfId="3" applyNumberFormat="1" applyFont="1" applyFill="1" applyBorder="1" applyAlignment="1">
      <alignment horizontal="justify" vertical="center"/>
    </xf>
    <xf numFmtId="49" fontId="28" fillId="13" borderId="36" xfId="3" applyNumberFormat="1" applyFont="1" applyFill="1" applyBorder="1" applyAlignment="1">
      <alignment vertical="center" wrapText="1"/>
    </xf>
    <xf numFmtId="49" fontId="28" fillId="14" borderId="36" xfId="3" applyNumberFormat="1" applyFont="1" applyFill="1" applyBorder="1" applyAlignment="1">
      <alignment vertical="center" wrapText="1"/>
    </xf>
    <xf numFmtId="0" fontId="28" fillId="15" borderId="36" xfId="7" applyNumberFormat="1" applyFont="1" applyFill="1" applyBorder="1" applyAlignment="1">
      <alignment horizontal="center" vertical="center"/>
    </xf>
    <xf numFmtId="4" fontId="29" fillId="15" borderId="36" xfId="0" applyNumberFormat="1" applyFont="1" applyFill="1" applyBorder="1" applyAlignment="1">
      <alignment vertical="center"/>
    </xf>
    <xf numFmtId="4" fontId="29" fillId="15" borderId="7" xfId="0" applyNumberFormat="1" applyFont="1" applyFill="1" applyBorder="1" applyAlignment="1">
      <alignment vertical="center"/>
    </xf>
    <xf numFmtId="0" fontId="40" fillId="13" borderId="36" xfId="2" applyFont="1" applyFill="1" applyBorder="1" applyAlignment="1">
      <alignment horizontal="left" vertical="center" wrapText="1"/>
    </xf>
    <xf numFmtId="49" fontId="40" fillId="13" borderId="36" xfId="3" applyNumberFormat="1" applyFont="1" applyFill="1" applyBorder="1" applyAlignment="1">
      <alignment vertical="center" wrapText="1"/>
    </xf>
    <xf numFmtId="0" fontId="0" fillId="33" borderId="36" xfId="0" applyFill="1" applyBorder="1" applyAlignment="1">
      <alignment vertical="center" wrapText="1"/>
    </xf>
    <xf numFmtId="0" fontId="0" fillId="0" borderId="36" xfId="0" applyBorder="1" applyAlignment="1">
      <alignment horizontal="center" vertical="center" wrapText="1"/>
    </xf>
    <xf numFmtId="4" fontId="0" fillId="33" borderId="36" xfId="0" applyNumberFormat="1" applyFill="1" applyBorder="1" applyAlignment="1">
      <alignment vertical="center"/>
    </xf>
    <xf numFmtId="165" fontId="0" fillId="0" borderId="36" xfId="1" applyFont="1" applyBorder="1" applyAlignment="1">
      <alignment horizontal="center" vertical="center"/>
    </xf>
    <xf numFmtId="0" fontId="0" fillId="0" borderId="36" xfId="0" applyBorder="1" applyAlignment="1">
      <alignment vertical="center" wrapText="1"/>
    </xf>
    <xf numFmtId="0" fontId="28" fillId="15" borderId="7" xfId="7" applyNumberFormat="1" applyFont="1" applyFill="1" applyBorder="1" applyAlignment="1">
      <alignment horizontal="center" vertical="center"/>
    </xf>
    <xf numFmtId="0" fontId="0" fillId="0" borderId="36" xfId="0" applyBorder="1"/>
    <xf numFmtId="0" fontId="0" fillId="0" borderId="7" xfId="0" applyBorder="1"/>
    <xf numFmtId="49" fontId="28" fillId="13" borderId="7" xfId="3" applyNumberFormat="1" applyFont="1" applyFill="1" applyBorder="1" applyAlignment="1">
      <alignment horizontal="center" vertical="center"/>
    </xf>
    <xf numFmtId="0" fontId="28" fillId="13" borderId="7" xfId="2" applyFont="1" applyFill="1" applyBorder="1" applyAlignment="1">
      <alignment horizontal="left" vertical="center" wrapText="1"/>
    </xf>
    <xf numFmtId="49" fontId="28" fillId="13" borderId="7" xfId="3" applyNumberFormat="1" applyFont="1" applyFill="1" applyBorder="1" applyAlignment="1">
      <alignment vertical="center"/>
    </xf>
    <xf numFmtId="49" fontId="28" fillId="13" borderId="7" xfId="3" applyNumberFormat="1" applyFont="1" applyFill="1" applyBorder="1" applyAlignment="1">
      <alignment horizontal="justify" vertical="center"/>
    </xf>
    <xf numFmtId="2" fontId="28" fillId="13" borderId="7" xfId="3" applyNumberFormat="1" applyFont="1" applyFill="1" applyBorder="1" applyAlignment="1">
      <alignment horizontal="justify" vertical="center"/>
    </xf>
    <xf numFmtId="49" fontId="28" fillId="13" borderId="7" xfId="3" applyNumberFormat="1" applyFont="1" applyFill="1" applyBorder="1" applyAlignment="1">
      <alignment vertical="center" wrapText="1"/>
    </xf>
    <xf numFmtId="49" fontId="28" fillId="14" borderId="7" xfId="3" applyNumberFormat="1" applyFont="1" applyFill="1" applyBorder="1" applyAlignment="1">
      <alignment vertical="center" wrapText="1"/>
    </xf>
    <xf numFmtId="0" fontId="10" fillId="11" borderId="43" xfId="1" applyNumberFormat="1" applyFont="1" applyFill="1" applyBorder="1" applyAlignment="1">
      <alignment horizontal="center" vertical="justify"/>
    </xf>
    <xf numFmtId="165" fontId="10" fillId="12" borderId="43" xfId="1" applyFont="1" applyFill="1" applyBorder="1" applyAlignment="1">
      <alignment horizontal="center" vertical="justify"/>
    </xf>
    <xf numFmtId="49" fontId="28" fillId="13" borderId="36" xfId="3" applyNumberFormat="1" applyFont="1" applyFill="1" applyBorder="1" applyAlignment="1">
      <alignment horizontal="justify" vertical="center"/>
    </xf>
    <xf numFmtId="0" fontId="34" fillId="33" borderId="17" xfId="6" applyFont="1" applyFill="1" applyBorder="1" applyAlignment="1">
      <alignment horizontal="center" vertical="top" wrapText="1"/>
    </xf>
    <xf numFmtId="0" fontId="34" fillId="24" borderId="17" xfId="6" applyFont="1" applyFill="1" applyBorder="1" applyAlignment="1">
      <alignment horizontal="center" vertical="top" wrapText="1"/>
    </xf>
    <xf numFmtId="0" fontId="34" fillId="24" borderId="17" xfId="6" applyFont="1" applyFill="1" applyBorder="1" applyAlignment="1">
      <alignment horizontal="left" vertical="top" wrapText="1"/>
    </xf>
    <xf numFmtId="170" fontId="25" fillId="27" borderId="18" xfId="8" applyNumberFormat="1" applyFont="1" applyFill="1" applyBorder="1" applyAlignment="1" applyProtection="1">
      <alignment horizontal="center" vertical="top" wrapText="1"/>
    </xf>
    <xf numFmtId="170" fontId="25" fillId="27" borderId="19" xfId="8" applyNumberFormat="1" applyFont="1" applyFill="1" applyBorder="1" applyAlignment="1" applyProtection="1">
      <alignment horizontal="center" vertical="top" wrapText="1"/>
    </xf>
    <xf numFmtId="170" fontId="25" fillId="27" borderId="20" xfId="8" applyNumberFormat="1" applyFont="1" applyFill="1" applyBorder="1" applyAlignment="1" applyProtection="1">
      <alignment horizontal="center" vertical="top" wrapText="1"/>
    </xf>
    <xf numFmtId="0" fontId="33" fillId="24" borderId="17" xfId="6" applyFont="1" applyFill="1" applyBorder="1" applyAlignment="1">
      <alignment horizontal="center" vertical="top" wrapText="1"/>
    </xf>
    <xf numFmtId="0" fontId="33" fillId="24" borderId="17" xfId="6" applyFont="1" applyFill="1" applyBorder="1" applyAlignment="1">
      <alignment horizontal="left" vertical="top" wrapText="1"/>
    </xf>
    <xf numFmtId="0" fontId="24" fillId="28" borderId="23" xfId="6" applyFont="1" applyFill="1" applyBorder="1" applyAlignment="1">
      <alignment horizontal="center" vertical="center" wrapText="1"/>
    </xf>
    <xf numFmtId="0" fontId="24" fillId="28" borderId="22" xfId="6" applyFont="1" applyFill="1" applyBorder="1" applyAlignment="1">
      <alignment horizontal="center" vertical="center" wrapText="1"/>
    </xf>
    <xf numFmtId="0" fontId="24" fillId="28" borderId="24" xfId="6" applyFont="1" applyFill="1" applyBorder="1" applyAlignment="1">
      <alignment horizontal="center" vertical="center" wrapText="1"/>
    </xf>
    <xf numFmtId="0" fontId="23" fillId="25" borderId="17" xfId="6" applyFont="1" applyFill="1" applyBorder="1" applyAlignment="1">
      <alignment horizontal="center" vertical="center" wrapText="1"/>
    </xf>
    <xf numFmtId="0" fontId="23" fillId="25" borderId="18" xfId="6" applyFont="1" applyFill="1" applyBorder="1" applyAlignment="1">
      <alignment horizontal="center" vertical="center" wrapText="1"/>
    </xf>
    <xf numFmtId="0" fontId="23" fillId="25" borderId="5" xfId="6" applyFont="1" applyFill="1" applyBorder="1" applyAlignment="1">
      <alignment horizontal="center" vertical="center" wrapText="1"/>
    </xf>
    <xf numFmtId="0" fontId="23" fillId="25" borderId="20" xfId="6" applyFont="1" applyFill="1" applyBorder="1" applyAlignment="1">
      <alignment horizontal="center" vertical="center" wrapText="1"/>
    </xf>
    <xf numFmtId="0" fontId="17" fillId="0" borderId="0" xfId="6" applyFont="1" applyBorder="1" applyAlignment="1">
      <alignment horizontal="center" wrapText="1"/>
    </xf>
    <xf numFmtId="0" fontId="17" fillId="0" borderId="0" xfId="6" applyFont="1" applyBorder="1" applyAlignment="1">
      <alignment horizontal="left" wrapText="1"/>
    </xf>
    <xf numFmtId="0" fontId="17" fillId="0" borderId="12" xfId="6" applyFont="1" applyBorder="1" applyAlignment="1">
      <alignment horizontal="center"/>
    </xf>
    <xf numFmtId="0" fontId="17" fillId="0" borderId="12" xfId="6" applyFont="1" applyBorder="1" applyAlignment="1">
      <alignment horizontal="left"/>
    </xf>
    <xf numFmtId="0" fontId="18" fillId="20" borderId="0" xfId="5" applyFont="1" applyFill="1" applyBorder="1" applyAlignment="1">
      <alignment horizontal="left" vertical="center" wrapText="1"/>
    </xf>
    <xf numFmtId="0" fontId="18" fillId="20" borderId="0" xfId="5" applyFont="1" applyFill="1" applyBorder="1" applyAlignment="1">
      <alignment horizontal="center" vertical="center" wrapText="1"/>
    </xf>
    <xf numFmtId="0" fontId="4" fillId="22" borderId="0" xfId="5" applyFont="1" applyFill="1" applyBorder="1" applyAlignment="1">
      <alignment horizontal="left" vertical="center"/>
    </xf>
    <xf numFmtId="0" fontId="4" fillId="22" borderId="0" xfId="5" applyFont="1" applyFill="1" applyBorder="1" applyAlignment="1">
      <alignment horizontal="center" vertical="center"/>
    </xf>
    <xf numFmtId="0" fontId="38" fillId="0" borderId="0" xfId="0" applyFont="1" applyAlignment="1">
      <alignment horizontal="center"/>
    </xf>
    <xf numFmtId="0" fontId="38" fillId="0" borderId="35" xfId="0" applyFont="1" applyBorder="1" applyAlignment="1">
      <alignment horizontal="center"/>
    </xf>
    <xf numFmtId="0" fontId="4" fillId="5" borderId="3" xfId="5" applyFont="1" applyFill="1" applyBorder="1" applyAlignment="1">
      <alignment horizontal="center" vertical="center" wrapText="1"/>
    </xf>
    <xf numFmtId="0" fontId="8" fillId="7" borderId="3" xfId="6" applyFont="1" applyFill="1" applyBorder="1" applyAlignment="1">
      <alignment horizontal="center" vertical="center" wrapText="1"/>
    </xf>
    <xf numFmtId="0" fontId="8" fillId="7" borderId="4" xfId="6" applyFont="1" applyFill="1" applyBorder="1" applyAlignment="1">
      <alignment horizontal="center" vertical="center" wrapText="1"/>
    </xf>
    <xf numFmtId="0" fontId="4" fillId="5" borderId="3" xfId="5" applyFont="1" applyFill="1" applyBorder="1" applyAlignment="1">
      <alignment horizontal="center" vertical="center" wrapText="1" readingOrder="1"/>
    </xf>
    <xf numFmtId="49" fontId="10" fillId="9" borderId="10" xfId="4" applyNumberFormat="1" applyFont="1" applyFill="1" applyBorder="1" applyAlignment="1">
      <alignment horizontal="center" vertical="center"/>
    </xf>
    <xf numFmtId="49" fontId="10" fillId="9" borderId="42" xfId="4" applyNumberFormat="1" applyFont="1" applyFill="1" applyBorder="1" applyAlignment="1">
      <alignment horizontal="center" vertical="center"/>
    </xf>
    <xf numFmtId="49" fontId="10" fillId="9" borderId="10" xfId="4" applyNumberFormat="1" applyFont="1" applyFill="1" applyBorder="1" applyAlignment="1">
      <alignment horizontal="center" vertical="center" wrapText="1"/>
    </xf>
    <xf numFmtId="49" fontId="10" fillId="9" borderId="42" xfId="4" applyNumberFormat="1" applyFont="1" applyFill="1" applyBorder="1" applyAlignment="1">
      <alignment horizontal="center" vertical="center" wrapText="1"/>
    </xf>
    <xf numFmtId="4" fontId="10" fillId="11" borderId="23" xfId="0" applyNumberFormat="1" applyFont="1" applyFill="1" applyBorder="1" applyAlignment="1">
      <alignment horizontal="center" vertical="justify"/>
    </xf>
    <xf numFmtId="4" fontId="10" fillId="11" borderId="22" xfId="0" applyNumberFormat="1" applyFont="1" applyFill="1" applyBorder="1" applyAlignment="1">
      <alignment horizontal="center" vertical="justify"/>
    </xf>
    <xf numFmtId="4" fontId="10" fillId="11" borderId="24" xfId="0" applyNumberFormat="1" applyFont="1" applyFill="1" applyBorder="1" applyAlignment="1">
      <alignment horizontal="center" vertical="justify"/>
    </xf>
    <xf numFmtId="4" fontId="10" fillId="11" borderId="10" xfId="0" applyNumberFormat="1" applyFont="1" applyFill="1" applyBorder="1" applyAlignment="1">
      <alignment horizontal="center" vertical="justify"/>
    </xf>
    <xf numFmtId="4" fontId="10" fillId="11" borderId="42" xfId="0" applyNumberFormat="1" applyFont="1" applyFill="1" applyBorder="1" applyAlignment="1">
      <alignment horizontal="center" vertical="justify"/>
    </xf>
    <xf numFmtId="2" fontId="10" fillId="12" borderId="23" xfId="0" applyNumberFormat="1" applyFont="1" applyFill="1" applyBorder="1" applyAlignment="1">
      <alignment horizontal="center" vertical="justify"/>
    </xf>
    <xf numFmtId="2" fontId="10" fillId="12" borderId="22" xfId="0" applyNumberFormat="1" applyFont="1" applyFill="1" applyBorder="1" applyAlignment="1">
      <alignment horizontal="center" vertical="justify"/>
    </xf>
    <xf numFmtId="2" fontId="10" fillId="12" borderId="24" xfId="0" applyNumberFormat="1" applyFont="1" applyFill="1" applyBorder="1" applyAlignment="1">
      <alignment horizontal="center" vertical="justify"/>
    </xf>
    <xf numFmtId="2" fontId="10" fillId="12" borderId="11" xfId="0" applyNumberFormat="1" applyFont="1" applyFill="1" applyBorder="1" applyAlignment="1">
      <alignment horizontal="center" vertical="justify"/>
    </xf>
    <xf numFmtId="2" fontId="10" fillId="12" borderId="44" xfId="0" applyNumberFormat="1" applyFont="1" applyFill="1" applyBorder="1" applyAlignment="1">
      <alignment horizontal="center" vertical="justify"/>
    </xf>
    <xf numFmtId="0" fontId="16" fillId="0" borderId="38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0" fontId="41" fillId="0" borderId="25" xfId="0" applyFont="1" applyBorder="1" applyAlignment="1">
      <alignment horizontal="center" vertical="center"/>
    </xf>
    <xf numFmtId="0" fontId="41" fillId="0" borderId="26" xfId="0" applyFont="1" applyBorder="1" applyAlignment="1">
      <alignment horizontal="center" vertical="center"/>
    </xf>
    <xf numFmtId="0" fontId="41" fillId="0" borderId="27" xfId="0" applyFont="1" applyBorder="1" applyAlignment="1">
      <alignment horizontal="center" vertical="center"/>
    </xf>
    <xf numFmtId="49" fontId="10" fillId="10" borderId="10" xfId="4" applyNumberFormat="1" applyFont="1" applyFill="1" applyBorder="1" applyAlignment="1">
      <alignment horizontal="center" vertical="center" wrapText="1"/>
    </xf>
    <xf numFmtId="49" fontId="10" fillId="10" borderId="42" xfId="4" applyNumberFormat="1" applyFont="1" applyFill="1" applyBorder="1" applyAlignment="1">
      <alignment horizontal="center" vertical="center" wrapText="1"/>
    </xf>
    <xf numFmtId="49" fontId="10" fillId="8" borderId="9" xfId="4" applyNumberFormat="1" applyFont="1" applyFill="1" applyBorder="1" applyAlignment="1">
      <alignment horizontal="center" vertical="center"/>
    </xf>
    <xf numFmtId="49" fontId="10" fillId="8" borderId="41" xfId="4" applyNumberFormat="1" applyFont="1" applyFill="1" applyBorder="1" applyAlignment="1">
      <alignment horizontal="center" vertical="center"/>
    </xf>
  </cellXfs>
  <cellStyles count="11">
    <cellStyle name="Énfasis1" xfId="3" builtinId="29"/>
    <cellStyle name="Énfasis6" xfId="4" builtinId="49"/>
    <cellStyle name="Millares" xfId="1" builtinId="3"/>
    <cellStyle name="Millares 2" xfId="7"/>
    <cellStyle name="Millares 2 2" xfId="10"/>
    <cellStyle name="Millares 4" xfId="9"/>
    <cellStyle name="Moneda 2" xfId="8"/>
    <cellStyle name="Normal" xfId="0" builtinId="0"/>
    <cellStyle name="Normal 2" xfId="6"/>
    <cellStyle name="Normal 2 2" xfId="5"/>
    <cellStyle name="Notas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5"/>
  <sheetViews>
    <sheetView zoomScale="70" zoomScaleNormal="70" zoomScaleSheetLayoutView="70" workbookViewId="0">
      <pane ySplit="5" topLeftCell="A6" activePane="bottomLeft" state="frozenSplit"/>
      <selection pane="bottomLeft" activeCell="F13" sqref="F13"/>
    </sheetView>
  </sheetViews>
  <sheetFormatPr baseColWidth="10" defaultRowHeight="15" x14ac:dyDescent="0.25"/>
  <cols>
    <col min="1" max="1" width="33.140625" customWidth="1"/>
    <col min="2" max="2" width="18.85546875" customWidth="1"/>
    <col min="3" max="3" width="19.140625" customWidth="1"/>
    <col min="4" max="4" width="16" style="33" customWidth="1"/>
    <col min="5" max="5" width="22.140625" style="33" customWidth="1"/>
    <col min="6" max="6" width="30.5703125" customWidth="1"/>
    <col min="7" max="7" width="19.7109375" customWidth="1"/>
    <col min="8" max="8" width="17.5703125" customWidth="1"/>
    <col min="9" max="9" width="15" customWidth="1"/>
    <col min="10" max="10" width="16" customWidth="1"/>
    <col min="11" max="11" width="15.42578125" customWidth="1"/>
    <col min="12" max="12" width="15.5703125" customWidth="1"/>
    <col min="13" max="13" width="18.28515625" bestFit="1" customWidth="1"/>
    <col min="14" max="14" width="19.28515625" customWidth="1"/>
    <col min="15" max="15" width="21" customWidth="1"/>
    <col min="16" max="16" width="16.28515625" bestFit="1" customWidth="1"/>
    <col min="17" max="17" width="13.28515625" customWidth="1"/>
    <col min="18" max="18" width="15" bestFit="1" customWidth="1"/>
    <col min="19" max="19" width="15.7109375" customWidth="1"/>
    <col min="20" max="20" width="14.7109375" customWidth="1"/>
    <col min="21" max="21" width="15.85546875" customWidth="1"/>
  </cols>
  <sheetData>
    <row r="1" spans="1:18" ht="26.25" x14ac:dyDescent="0.4">
      <c r="A1" s="232" t="s">
        <v>71</v>
      </c>
      <c r="B1" s="232"/>
      <c r="C1" s="232"/>
      <c r="D1" s="233"/>
      <c r="E1" s="233"/>
      <c r="F1" s="232"/>
      <c r="G1" s="232"/>
      <c r="H1" s="232"/>
      <c r="I1" s="232"/>
      <c r="J1" s="232"/>
      <c r="K1" s="232"/>
      <c r="L1" s="232"/>
      <c r="M1" s="232"/>
      <c r="N1" s="232"/>
      <c r="O1" s="232"/>
    </row>
    <row r="2" spans="1:18" ht="27" thickBot="1" x14ac:dyDescent="0.45">
      <c r="A2" s="234" t="s">
        <v>528</v>
      </c>
      <c r="B2" s="234"/>
      <c r="C2" s="234"/>
      <c r="D2" s="235"/>
      <c r="E2" s="235"/>
      <c r="F2" s="234"/>
      <c r="G2" s="234"/>
      <c r="H2" s="234"/>
      <c r="I2" s="234"/>
      <c r="J2" s="234"/>
      <c r="K2" s="234"/>
      <c r="L2" s="234"/>
      <c r="M2" s="234"/>
      <c r="N2" s="234"/>
      <c r="O2" s="234"/>
    </row>
    <row r="3" spans="1:18" ht="16.5" thickBot="1" x14ac:dyDescent="0.3">
      <c r="A3" s="19"/>
      <c r="B3" s="19"/>
      <c r="C3" s="20"/>
      <c r="D3" s="236"/>
      <c r="E3" s="236"/>
      <c r="F3" s="237"/>
      <c r="G3" s="237"/>
      <c r="H3" s="237"/>
      <c r="I3" s="237"/>
      <c r="J3" s="237"/>
      <c r="K3" s="237"/>
      <c r="L3" s="237"/>
      <c r="M3" s="237"/>
      <c r="N3" s="237"/>
      <c r="O3" s="237"/>
    </row>
    <row r="4" spans="1:18" ht="15.75" customHeight="1" x14ac:dyDescent="0.25">
      <c r="A4" s="21"/>
      <c r="B4" s="21"/>
      <c r="C4" s="22"/>
      <c r="D4" s="238" t="s">
        <v>72</v>
      </c>
      <c r="E4" s="238"/>
      <c r="F4" s="239"/>
      <c r="G4" s="239"/>
      <c r="H4" s="239"/>
      <c r="I4" s="239"/>
      <c r="J4" s="239"/>
      <c r="K4" s="239"/>
      <c r="L4" s="239"/>
      <c r="M4" s="239"/>
      <c r="N4" s="239"/>
      <c r="O4" s="239"/>
    </row>
    <row r="5" spans="1:18" ht="90.75" customHeight="1" x14ac:dyDescent="0.25">
      <c r="A5" s="23" t="s">
        <v>73</v>
      </c>
      <c r="B5" s="24" t="s">
        <v>16</v>
      </c>
      <c r="C5" s="24" t="s">
        <v>74</v>
      </c>
      <c r="D5" s="32" t="s">
        <v>56</v>
      </c>
      <c r="E5" s="32" t="s">
        <v>58</v>
      </c>
      <c r="F5" s="24" t="s">
        <v>75</v>
      </c>
      <c r="G5" s="25" t="s">
        <v>76</v>
      </c>
      <c r="H5" s="24" t="s">
        <v>77</v>
      </c>
      <c r="I5" s="25" t="s">
        <v>78</v>
      </c>
      <c r="J5" s="24" t="s">
        <v>79</v>
      </c>
      <c r="K5" s="24" t="s">
        <v>80</v>
      </c>
      <c r="L5" s="24" t="s">
        <v>81</v>
      </c>
      <c r="M5" s="25" t="s">
        <v>82</v>
      </c>
      <c r="N5" s="24" t="s">
        <v>83</v>
      </c>
      <c r="O5" s="24" t="s">
        <v>84</v>
      </c>
    </row>
    <row r="6" spans="1:18" ht="20.25" x14ac:dyDescent="0.25">
      <c r="A6" s="228" t="s">
        <v>206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</row>
    <row r="7" spans="1:18" ht="87" customHeight="1" x14ac:dyDescent="0.25">
      <c r="A7" s="123" t="s">
        <v>561</v>
      </c>
      <c r="B7" s="137" t="s">
        <v>562</v>
      </c>
      <c r="C7" s="138" t="s">
        <v>563</v>
      </c>
      <c r="D7" s="138"/>
      <c r="E7" s="138"/>
      <c r="F7" s="139" t="s">
        <v>564</v>
      </c>
      <c r="G7" s="140" t="s">
        <v>97</v>
      </c>
      <c r="H7" s="141"/>
      <c r="I7" s="142"/>
      <c r="J7" s="143"/>
      <c r="K7" s="142"/>
      <c r="L7" s="143"/>
      <c r="M7" s="143">
        <v>850000</v>
      </c>
      <c r="N7" s="141"/>
      <c r="O7" s="141">
        <f>SUM(H7:N7)</f>
        <v>850000</v>
      </c>
    </row>
    <row r="8" spans="1:18" ht="45" x14ac:dyDescent="0.25">
      <c r="A8" s="123" t="s">
        <v>561</v>
      </c>
      <c r="B8" s="137" t="s">
        <v>562</v>
      </c>
      <c r="C8" s="138" t="s">
        <v>563</v>
      </c>
      <c r="D8" s="138"/>
      <c r="E8" s="138"/>
      <c r="F8" s="144" t="s">
        <v>565</v>
      </c>
      <c r="G8" s="140" t="s">
        <v>97</v>
      </c>
      <c r="H8" s="141">
        <v>41571.620000000003</v>
      </c>
      <c r="I8" s="142"/>
      <c r="J8" s="143"/>
      <c r="K8" s="142"/>
      <c r="L8" s="143"/>
      <c r="M8" s="143"/>
      <c r="N8" s="141"/>
      <c r="O8" s="141">
        <f>SUM(H8:N8)</f>
        <v>41571.620000000003</v>
      </c>
      <c r="P8" s="128"/>
    </row>
    <row r="9" spans="1:18" ht="60" x14ac:dyDescent="0.25">
      <c r="A9" s="123" t="s">
        <v>566</v>
      </c>
      <c r="B9" s="137" t="s">
        <v>567</v>
      </c>
      <c r="C9" s="138" t="s">
        <v>568</v>
      </c>
      <c r="D9" s="138"/>
      <c r="E9" s="138"/>
      <c r="F9" s="139" t="s">
        <v>569</v>
      </c>
      <c r="G9" s="140" t="s">
        <v>570</v>
      </c>
      <c r="H9" s="141">
        <v>11531.09</v>
      </c>
      <c r="I9" s="142"/>
      <c r="J9" s="143"/>
      <c r="K9" s="142"/>
      <c r="L9" s="143"/>
      <c r="M9" s="143"/>
      <c r="N9" s="141"/>
      <c r="O9" s="141">
        <f t="shared" ref="O9:O18" si="0">SUM(H9:N9)</f>
        <v>11531.09</v>
      </c>
      <c r="P9" s="128"/>
    </row>
    <row r="10" spans="1:18" ht="60" x14ac:dyDescent="0.25">
      <c r="A10" s="123" t="s">
        <v>566</v>
      </c>
      <c r="B10" s="137" t="s">
        <v>567</v>
      </c>
      <c r="C10" s="138" t="s">
        <v>568</v>
      </c>
      <c r="D10" s="138"/>
      <c r="E10" s="138"/>
      <c r="F10" s="139" t="s">
        <v>571</v>
      </c>
      <c r="G10" s="140" t="s">
        <v>97</v>
      </c>
      <c r="H10" s="141">
        <v>16825.43</v>
      </c>
      <c r="I10" s="142"/>
      <c r="J10" s="143"/>
      <c r="K10" s="142"/>
      <c r="L10" s="143"/>
      <c r="M10" s="143"/>
      <c r="N10" s="141"/>
      <c r="O10" s="141">
        <f t="shared" si="0"/>
        <v>16825.43</v>
      </c>
      <c r="P10" s="128"/>
    </row>
    <row r="11" spans="1:18" ht="75" customHeight="1" x14ac:dyDescent="0.25">
      <c r="A11" s="123" t="s">
        <v>566</v>
      </c>
      <c r="B11" s="137" t="s">
        <v>567</v>
      </c>
      <c r="C11" s="138" t="s">
        <v>568</v>
      </c>
      <c r="D11" s="138"/>
      <c r="E11" s="138"/>
      <c r="F11" s="139" t="s">
        <v>572</v>
      </c>
      <c r="G11" s="140" t="s">
        <v>573</v>
      </c>
      <c r="H11" s="141">
        <v>50000</v>
      </c>
      <c r="I11" s="142"/>
      <c r="J11" s="143"/>
      <c r="K11" s="142"/>
      <c r="L11" s="143"/>
      <c r="M11" s="143"/>
      <c r="N11" s="141"/>
      <c r="O11" s="141">
        <f t="shared" si="0"/>
        <v>50000</v>
      </c>
      <c r="P11" s="128"/>
    </row>
    <row r="12" spans="1:18" ht="99.75" customHeight="1" x14ac:dyDescent="0.25">
      <c r="A12" s="145" t="s">
        <v>561</v>
      </c>
      <c r="B12" s="137" t="s">
        <v>574</v>
      </c>
      <c r="C12" s="138" t="s">
        <v>563</v>
      </c>
      <c r="D12" s="138" t="s">
        <v>575</v>
      </c>
      <c r="E12" s="138" t="s">
        <v>576</v>
      </c>
      <c r="F12" s="139" t="s">
        <v>577</v>
      </c>
      <c r="G12" s="140" t="s">
        <v>578</v>
      </c>
      <c r="H12" s="141">
        <v>14131.58</v>
      </c>
      <c r="I12" s="142"/>
      <c r="J12" s="143"/>
      <c r="K12" s="142"/>
      <c r="L12" s="143"/>
      <c r="M12" s="143"/>
      <c r="N12" s="141"/>
      <c r="O12" s="141">
        <f t="shared" si="0"/>
        <v>14131.58</v>
      </c>
      <c r="P12" s="128"/>
    </row>
    <row r="13" spans="1:18" ht="103.5" customHeight="1" x14ac:dyDescent="0.25">
      <c r="A13" s="145" t="s">
        <v>561</v>
      </c>
      <c r="B13" s="146" t="s">
        <v>574</v>
      </c>
      <c r="C13" s="138" t="s">
        <v>563</v>
      </c>
      <c r="D13" s="138" t="s">
        <v>575</v>
      </c>
      <c r="E13" s="138" t="s">
        <v>576</v>
      </c>
      <c r="F13" s="139" t="s">
        <v>579</v>
      </c>
      <c r="G13" s="140" t="s">
        <v>578</v>
      </c>
      <c r="H13" s="141">
        <v>32997.230000000003</v>
      </c>
      <c r="I13" s="142"/>
      <c r="J13" s="143"/>
      <c r="K13" s="142"/>
      <c r="L13" s="143"/>
      <c r="M13" s="143"/>
      <c r="N13" s="141"/>
      <c r="O13" s="141">
        <f t="shared" si="0"/>
        <v>32997.230000000003</v>
      </c>
      <c r="P13" s="128"/>
    </row>
    <row r="14" spans="1:18" ht="103.5" customHeight="1" x14ac:dyDescent="0.25">
      <c r="A14" s="145" t="s">
        <v>561</v>
      </c>
      <c r="B14" s="146" t="s">
        <v>574</v>
      </c>
      <c r="C14" s="138" t="s">
        <v>580</v>
      </c>
      <c r="D14" s="138"/>
      <c r="E14" s="138"/>
      <c r="F14" s="139" t="s">
        <v>581</v>
      </c>
      <c r="G14" s="140" t="s">
        <v>578</v>
      </c>
      <c r="H14" s="141">
        <v>50000</v>
      </c>
      <c r="I14" s="142"/>
      <c r="J14" s="143"/>
      <c r="K14" s="142"/>
      <c r="L14" s="143"/>
      <c r="M14" s="143"/>
      <c r="N14" s="141"/>
      <c r="O14" s="141">
        <f t="shared" ref="O14:O16" si="1">SUM(H14:N14)</f>
        <v>50000</v>
      </c>
      <c r="P14" s="128"/>
    </row>
    <row r="15" spans="1:18" ht="103.5" customHeight="1" x14ac:dyDescent="0.25">
      <c r="A15" s="145" t="s">
        <v>561</v>
      </c>
      <c r="B15" s="146" t="s">
        <v>574</v>
      </c>
      <c r="C15" s="138" t="s">
        <v>580</v>
      </c>
      <c r="D15" s="138"/>
      <c r="E15" s="138"/>
      <c r="F15" s="139" t="s">
        <v>582</v>
      </c>
      <c r="G15" s="140" t="s">
        <v>220</v>
      </c>
      <c r="H15" s="141">
        <v>20000</v>
      </c>
      <c r="I15" s="142"/>
      <c r="J15" s="143"/>
      <c r="K15" s="142"/>
      <c r="L15" s="143"/>
      <c r="M15" s="143"/>
      <c r="N15" s="141"/>
      <c r="O15" s="141">
        <f t="shared" si="1"/>
        <v>20000</v>
      </c>
      <c r="P15" s="128"/>
    </row>
    <row r="16" spans="1:18" ht="103.5" customHeight="1" x14ac:dyDescent="0.25">
      <c r="A16" s="145" t="s">
        <v>561</v>
      </c>
      <c r="B16" s="146" t="s">
        <v>574</v>
      </c>
      <c r="C16" s="138" t="s">
        <v>580</v>
      </c>
      <c r="D16" s="138"/>
      <c r="E16" s="138"/>
      <c r="F16" s="123" t="s">
        <v>583</v>
      </c>
      <c r="G16" s="140" t="s">
        <v>219</v>
      </c>
      <c r="H16" s="141">
        <v>30000</v>
      </c>
      <c r="I16" s="142"/>
      <c r="J16" s="143"/>
      <c r="K16" s="142"/>
      <c r="L16" s="143"/>
      <c r="M16" s="143"/>
      <c r="N16" s="141"/>
      <c r="O16" s="141">
        <f t="shared" si="1"/>
        <v>30000</v>
      </c>
      <c r="P16" s="128"/>
      <c r="R16" s="117"/>
    </row>
    <row r="17" spans="1:18" ht="103.5" customHeight="1" x14ac:dyDescent="0.25">
      <c r="A17" s="123" t="s">
        <v>584</v>
      </c>
      <c r="B17" s="146" t="s">
        <v>585</v>
      </c>
      <c r="C17" s="138" t="s">
        <v>586</v>
      </c>
      <c r="D17" s="138"/>
      <c r="E17" s="138"/>
      <c r="F17" s="139" t="s">
        <v>587</v>
      </c>
      <c r="G17" s="140" t="s">
        <v>97</v>
      </c>
      <c r="H17" s="141">
        <v>83593.31</v>
      </c>
      <c r="I17" s="142"/>
      <c r="J17" s="143"/>
      <c r="K17" s="142"/>
      <c r="L17" s="143"/>
      <c r="M17" s="143"/>
      <c r="N17" s="141"/>
      <c r="O17" s="141">
        <f t="shared" si="0"/>
        <v>83593.31</v>
      </c>
      <c r="P17" s="128"/>
      <c r="R17" s="117"/>
    </row>
    <row r="18" spans="1:18" ht="78" customHeight="1" x14ac:dyDescent="0.25">
      <c r="A18" s="123" t="s">
        <v>584</v>
      </c>
      <c r="B18" s="146" t="s">
        <v>585</v>
      </c>
      <c r="C18" s="138" t="s">
        <v>586</v>
      </c>
      <c r="D18" s="138"/>
      <c r="E18" s="138"/>
      <c r="F18" s="139" t="s">
        <v>588</v>
      </c>
      <c r="G18" s="140" t="s">
        <v>97</v>
      </c>
      <c r="H18" s="141">
        <v>10033.83</v>
      </c>
      <c r="I18" s="142"/>
      <c r="J18" s="143"/>
      <c r="K18" s="142"/>
      <c r="L18" s="143"/>
      <c r="M18" s="143"/>
      <c r="N18" s="141"/>
      <c r="O18" s="141">
        <f t="shared" si="0"/>
        <v>10033.83</v>
      </c>
      <c r="P18" s="128"/>
      <c r="R18" s="117"/>
    </row>
    <row r="19" spans="1:18" ht="79.5" customHeight="1" x14ac:dyDescent="0.25">
      <c r="A19" s="123" t="s">
        <v>584</v>
      </c>
      <c r="B19" s="146" t="s">
        <v>585</v>
      </c>
      <c r="C19" s="138" t="s">
        <v>586</v>
      </c>
      <c r="D19" s="138"/>
      <c r="E19" s="138"/>
      <c r="F19" s="139" t="s">
        <v>589</v>
      </c>
      <c r="G19" s="140" t="s">
        <v>573</v>
      </c>
      <c r="H19" s="141">
        <v>700000</v>
      </c>
      <c r="I19" s="142"/>
      <c r="J19" s="143"/>
      <c r="K19" s="142"/>
      <c r="L19" s="143"/>
      <c r="M19" s="143"/>
      <c r="N19" s="141"/>
      <c r="O19" s="141">
        <f>SUM(H19:N19)</f>
        <v>700000</v>
      </c>
      <c r="P19" s="128"/>
      <c r="R19" s="117"/>
    </row>
    <row r="20" spans="1:18" ht="103.5" customHeight="1" x14ac:dyDescent="0.25">
      <c r="A20" s="123" t="s">
        <v>584</v>
      </c>
      <c r="B20" s="146" t="s">
        <v>585</v>
      </c>
      <c r="C20" s="138" t="s">
        <v>586</v>
      </c>
      <c r="D20" s="138"/>
      <c r="E20" s="138"/>
      <c r="F20" s="139" t="s">
        <v>590</v>
      </c>
      <c r="G20" s="140" t="s">
        <v>573</v>
      </c>
      <c r="H20" s="141">
        <v>20000</v>
      </c>
      <c r="I20" s="142"/>
      <c r="J20" s="143"/>
      <c r="K20" s="142"/>
      <c r="L20" s="143"/>
      <c r="M20" s="143"/>
      <c r="N20" s="141"/>
      <c r="O20" s="141">
        <f t="shared" ref="O20:O39" si="2">SUM(H20:N20)</f>
        <v>20000</v>
      </c>
    </row>
    <row r="21" spans="1:18" ht="103.5" customHeight="1" x14ac:dyDescent="0.25">
      <c r="A21" s="123" t="s">
        <v>584</v>
      </c>
      <c r="B21" s="146" t="s">
        <v>585</v>
      </c>
      <c r="C21" s="138" t="s">
        <v>586</v>
      </c>
      <c r="D21" s="138"/>
      <c r="E21" s="138"/>
      <c r="F21" s="139" t="s">
        <v>591</v>
      </c>
      <c r="G21" s="140" t="s">
        <v>573</v>
      </c>
      <c r="H21" s="141">
        <v>40000</v>
      </c>
      <c r="I21" s="142"/>
      <c r="J21" s="143"/>
      <c r="K21" s="142"/>
      <c r="L21" s="143"/>
      <c r="M21" s="143"/>
      <c r="N21" s="141"/>
      <c r="O21" s="141">
        <f t="shared" si="2"/>
        <v>40000</v>
      </c>
    </row>
    <row r="22" spans="1:18" ht="103.5" customHeight="1" x14ac:dyDescent="0.25">
      <c r="A22" s="123" t="s">
        <v>584</v>
      </c>
      <c r="B22" s="146" t="s">
        <v>585</v>
      </c>
      <c r="C22" s="138" t="s">
        <v>586</v>
      </c>
      <c r="D22" s="138"/>
      <c r="E22" s="138"/>
      <c r="F22" s="139" t="s">
        <v>592</v>
      </c>
      <c r="G22" s="140" t="s">
        <v>573</v>
      </c>
      <c r="H22" s="141">
        <v>85000</v>
      </c>
      <c r="I22" s="142"/>
      <c r="J22" s="143"/>
      <c r="K22" s="142"/>
      <c r="L22" s="143"/>
      <c r="M22" s="143"/>
      <c r="N22" s="141"/>
      <c r="O22" s="141">
        <f t="shared" si="2"/>
        <v>85000</v>
      </c>
    </row>
    <row r="23" spans="1:18" ht="103.5" customHeight="1" x14ac:dyDescent="0.25">
      <c r="A23" s="123" t="s">
        <v>584</v>
      </c>
      <c r="B23" s="146" t="s">
        <v>585</v>
      </c>
      <c r="C23" s="138" t="s">
        <v>586</v>
      </c>
      <c r="D23" s="138"/>
      <c r="E23" s="138"/>
      <c r="F23" s="139" t="s">
        <v>593</v>
      </c>
      <c r="G23" s="140" t="s">
        <v>573</v>
      </c>
      <c r="H23" s="141">
        <v>20000</v>
      </c>
      <c r="I23" s="142"/>
      <c r="J23" s="143"/>
      <c r="K23" s="142"/>
      <c r="L23" s="143"/>
      <c r="M23" s="143"/>
      <c r="N23" s="141"/>
      <c r="O23" s="141">
        <f t="shared" si="2"/>
        <v>20000</v>
      </c>
    </row>
    <row r="24" spans="1:18" ht="81.75" customHeight="1" x14ac:dyDescent="0.25">
      <c r="A24" s="123" t="s">
        <v>584</v>
      </c>
      <c r="B24" s="146" t="s">
        <v>585</v>
      </c>
      <c r="C24" s="138" t="s">
        <v>586</v>
      </c>
      <c r="D24" s="138"/>
      <c r="E24" s="138"/>
      <c r="F24" s="139" t="s">
        <v>594</v>
      </c>
      <c r="G24" s="140" t="s">
        <v>573</v>
      </c>
      <c r="H24" s="141">
        <v>60000</v>
      </c>
      <c r="I24" s="142"/>
      <c r="J24" s="143"/>
      <c r="K24" s="142"/>
      <c r="L24" s="143"/>
      <c r="M24" s="143"/>
      <c r="N24" s="141"/>
      <c r="O24" s="141">
        <f>SUM(H24:N24)</f>
        <v>60000</v>
      </c>
      <c r="Q24" s="129"/>
    </row>
    <row r="25" spans="1:18" ht="63" customHeight="1" x14ac:dyDescent="0.25">
      <c r="A25" s="123" t="s">
        <v>584</v>
      </c>
      <c r="B25" s="146" t="s">
        <v>585</v>
      </c>
      <c r="C25" s="138" t="s">
        <v>586</v>
      </c>
      <c r="D25" s="138"/>
      <c r="E25" s="138"/>
      <c r="F25" s="139" t="s">
        <v>595</v>
      </c>
      <c r="G25" s="140" t="s">
        <v>573</v>
      </c>
      <c r="H25" s="141">
        <v>30000</v>
      </c>
      <c r="I25" s="142"/>
      <c r="J25" s="143"/>
      <c r="K25" s="142"/>
      <c r="L25" s="143"/>
      <c r="M25" s="143"/>
      <c r="N25" s="141"/>
      <c r="O25" s="141">
        <f t="shared" si="2"/>
        <v>30000</v>
      </c>
    </row>
    <row r="26" spans="1:18" ht="67.5" customHeight="1" x14ac:dyDescent="0.25">
      <c r="A26" s="123" t="s">
        <v>584</v>
      </c>
      <c r="B26" s="146" t="s">
        <v>585</v>
      </c>
      <c r="C26" s="138" t="s">
        <v>586</v>
      </c>
      <c r="D26" s="138"/>
      <c r="E26" s="138"/>
      <c r="F26" s="139" t="s">
        <v>596</v>
      </c>
      <c r="G26" s="140" t="s">
        <v>573</v>
      </c>
      <c r="H26" s="141">
        <v>30000</v>
      </c>
      <c r="I26" s="142"/>
      <c r="J26" s="143"/>
      <c r="K26" s="142"/>
      <c r="L26" s="143"/>
      <c r="M26" s="143"/>
      <c r="N26" s="141"/>
      <c r="O26" s="141">
        <f t="shared" si="2"/>
        <v>30000</v>
      </c>
    </row>
    <row r="27" spans="1:18" ht="67.5" customHeight="1" x14ac:dyDescent="0.25">
      <c r="A27" s="123" t="s">
        <v>597</v>
      </c>
      <c r="B27" s="146" t="s">
        <v>585</v>
      </c>
      <c r="C27" s="147" t="s">
        <v>586</v>
      </c>
      <c r="D27" s="147"/>
      <c r="E27" s="147"/>
      <c r="F27" s="139" t="s">
        <v>598</v>
      </c>
      <c r="G27" s="148" t="s">
        <v>137</v>
      </c>
      <c r="H27" s="149">
        <v>69390.05</v>
      </c>
      <c r="I27" s="142"/>
      <c r="J27" s="149">
        <v>10609.95</v>
      </c>
      <c r="K27" s="142"/>
      <c r="L27" s="143"/>
      <c r="M27" s="143"/>
      <c r="N27" s="141"/>
      <c r="O27" s="150">
        <f t="shared" si="2"/>
        <v>80000</v>
      </c>
    </row>
    <row r="28" spans="1:18" ht="67.5" customHeight="1" x14ac:dyDescent="0.25">
      <c r="A28" s="123" t="s">
        <v>584</v>
      </c>
      <c r="B28" s="146" t="s">
        <v>585</v>
      </c>
      <c r="C28" s="138" t="s">
        <v>586</v>
      </c>
      <c r="D28" s="138"/>
      <c r="E28" s="138"/>
      <c r="F28" s="139" t="s">
        <v>599</v>
      </c>
      <c r="G28" s="140" t="s">
        <v>97</v>
      </c>
      <c r="H28" s="141">
        <v>65000</v>
      </c>
      <c r="I28" s="142"/>
      <c r="J28" s="143"/>
      <c r="K28" s="142"/>
      <c r="L28" s="143"/>
      <c r="M28" s="143"/>
      <c r="N28" s="141"/>
      <c r="O28" s="141">
        <f t="shared" si="2"/>
        <v>65000</v>
      </c>
    </row>
    <row r="29" spans="1:18" ht="60" customHeight="1" x14ac:dyDescent="0.25">
      <c r="A29" s="123" t="s">
        <v>584</v>
      </c>
      <c r="B29" s="146" t="s">
        <v>585</v>
      </c>
      <c r="C29" s="138" t="s">
        <v>586</v>
      </c>
      <c r="D29" s="138"/>
      <c r="E29" s="138"/>
      <c r="F29" s="139" t="s">
        <v>600</v>
      </c>
      <c r="G29" s="140" t="s">
        <v>221</v>
      </c>
      <c r="H29" s="141">
        <v>65000</v>
      </c>
      <c r="I29" s="142"/>
      <c r="J29" s="143"/>
      <c r="K29" s="142"/>
      <c r="L29" s="143"/>
      <c r="M29" s="143"/>
      <c r="N29" s="141"/>
      <c r="O29" s="141">
        <f t="shared" si="2"/>
        <v>65000</v>
      </c>
    </row>
    <row r="30" spans="1:18" ht="62.25" customHeight="1" x14ac:dyDescent="0.25">
      <c r="A30" s="123" t="s">
        <v>584</v>
      </c>
      <c r="B30" s="146" t="s">
        <v>585</v>
      </c>
      <c r="C30" s="138" t="s">
        <v>586</v>
      </c>
      <c r="D30" s="138"/>
      <c r="E30" s="138"/>
      <c r="F30" s="139" t="s">
        <v>601</v>
      </c>
      <c r="G30" s="140" t="s">
        <v>136</v>
      </c>
      <c r="H30" s="141">
        <v>59000</v>
      </c>
      <c r="I30" s="142"/>
      <c r="J30" s="143"/>
      <c r="K30" s="142"/>
      <c r="L30" s="143"/>
      <c r="M30" s="143"/>
      <c r="N30" s="141"/>
      <c r="O30" s="141">
        <f t="shared" si="2"/>
        <v>59000</v>
      </c>
    </row>
    <row r="31" spans="1:18" ht="62.25" customHeight="1" x14ac:dyDescent="0.25">
      <c r="A31" s="123" t="s">
        <v>584</v>
      </c>
      <c r="B31" s="146" t="s">
        <v>585</v>
      </c>
      <c r="C31" s="138" t="s">
        <v>586</v>
      </c>
      <c r="D31" s="138"/>
      <c r="E31" s="138"/>
      <c r="F31" s="151" t="s">
        <v>602</v>
      </c>
      <c r="G31" s="140" t="s">
        <v>570</v>
      </c>
      <c r="H31" s="141">
        <v>50000</v>
      </c>
      <c r="I31" s="142"/>
      <c r="J31" s="143"/>
      <c r="K31" s="142"/>
      <c r="L31" s="143"/>
      <c r="M31" s="143"/>
      <c r="N31" s="141"/>
      <c r="O31" s="141">
        <f t="shared" si="2"/>
        <v>50000</v>
      </c>
    </row>
    <row r="32" spans="1:18" ht="81.75" customHeight="1" x14ac:dyDescent="0.25">
      <c r="A32" s="123" t="s">
        <v>566</v>
      </c>
      <c r="B32" s="146" t="s">
        <v>603</v>
      </c>
      <c r="C32" s="147" t="s">
        <v>568</v>
      </c>
      <c r="D32" s="147" t="s">
        <v>604</v>
      </c>
      <c r="E32" s="147" t="s">
        <v>605</v>
      </c>
      <c r="F32" s="139" t="s">
        <v>606</v>
      </c>
      <c r="G32" s="140" t="s">
        <v>97</v>
      </c>
      <c r="H32" s="149">
        <v>6340.28</v>
      </c>
      <c r="I32" s="152"/>
      <c r="J32" s="153"/>
      <c r="K32" s="152"/>
      <c r="L32" s="153"/>
      <c r="M32" s="153"/>
      <c r="N32" s="153"/>
      <c r="O32" s="141">
        <f t="shared" si="2"/>
        <v>6340.28</v>
      </c>
      <c r="P32" s="128"/>
    </row>
    <row r="33" spans="1:16" ht="97.5" customHeight="1" x14ac:dyDescent="0.25">
      <c r="A33" s="154" t="s">
        <v>566</v>
      </c>
      <c r="B33" s="155" t="s">
        <v>603</v>
      </c>
      <c r="C33" s="156" t="s">
        <v>568</v>
      </c>
      <c r="D33" s="156" t="s">
        <v>604</v>
      </c>
      <c r="E33" s="156" t="s">
        <v>605</v>
      </c>
      <c r="F33" s="139" t="s">
        <v>607</v>
      </c>
      <c r="G33" s="140" t="s">
        <v>573</v>
      </c>
      <c r="H33" s="157">
        <v>40000</v>
      </c>
      <c r="I33" s="157"/>
      <c r="J33" s="157"/>
      <c r="K33" s="157"/>
      <c r="L33" s="157"/>
      <c r="M33" s="157"/>
      <c r="N33" s="158"/>
      <c r="O33" s="159">
        <f t="shared" si="2"/>
        <v>40000</v>
      </c>
    </row>
    <row r="34" spans="1:16" s="130" customFormat="1" ht="78" customHeight="1" x14ac:dyDescent="0.25">
      <c r="A34" s="160" t="s">
        <v>566</v>
      </c>
      <c r="B34" s="161" t="s">
        <v>603</v>
      </c>
      <c r="C34" s="162" t="s">
        <v>568</v>
      </c>
      <c r="D34" s="162"/>
      <c r="E34" s="162"/>
      <c r="F34" s="139" t="s">
        <v>608</v>
      </c>
      <c r="G34" s="163" t="s">
        <v>609</v>
      </c>
      <c r="H34" s="157">
        <v>94382.29</v>
      </c>
      <c r="I34" s="164"/>
      <c r="J34" s="164"/>
      <c r="K34" s="164"/>
      <c r="L34" s="164"/>
      <c r="M34" s="164"/>
      <c r="N34" s="164"/>
      <c r="O34" s="159">
        <f t="shared" si="2"/>
        <v>94382.29</v>
      </c>
    </row>
    <row r="35" spans="1:16" s="130" customFormat="1" ht="80.25" customHeight="1" x14ac:dyDescent="0.25">
      <c r="A35" s="160" t="s">
        <v>566</v>
      </c>
      <c r="B35" s="161" t="s">
        <v>603</v>
      </c>
      <c r="C35" s="162" t="s">
        <v>568</v>
      </c>
      <c r="D35" s="162"/>
      <c r="E35" s="162"/>
      <c r="F35" s="139" t="s">
        <v>610</v>
      </c>
      <c r="G35" s="163" t="s">
        <v>573</v>
      </c>
      <c r="H35" s="157">
        <v>40000</v>
      </c>
      <c r="I35" s="164"/>
      <c r="J35" s="164"/>
      <c r="K35" s="164"/>
      <c r="L35" s="164"/>
      <c r="M35" s="164"/>
      <c r="N35" s="164"/>
      <c r="O35" s="159">
        <f t="shared" si="2"/>
        <v>40000</v>
      </c>
    </row>
    <row r="36" spans="1:16" s="130" customFormat="1" ht="78.75" customHeight="1" x14ac:dyDescent="0.25">
      <c r="A36" s="123" t="s">
        <v>566</v>
      </c>
      <c r="B36" s="146" t="s">
        <v>603</v>
      </c>
      <c r="C36" s="147" t="s">
        <v>568</v>
      </c>
      <c r="D36" s="147"/>
      <c r="E36" s="147"/>
      <c r="F36" s="139" t="s">
        <v>611</v>
      </c>
      <c r="G36" s="165" t="s">
        <v>139</v>
      </c>
      <c r="H36" s="149">
        <v>80095.899999999994</v>
      </c>
      <c r="I36" s="142"/>
      <c r="J36" s="149"/>
      <c r="K36" s="142"/>
      <c r="L36" s="143"/>
      <c r="M36" s="143"/>
      <c r="N36" s="141"/>
      <c r="O36" s="159">
        <f t="shared" si="2"/>
        <v>80095.899999999994</v>
      </c>
    </row>
    <row r="37" spans="1:16" s="130" customFormat="1" ht="90.75" customHeight="1" x14ac:dyDescent="0.25">
      <c r="A37" s="123" t="s">
        <v>566</v>
      </c>
      <c r="B37" s="146" t="s">
        <v>603</v>
      </c>
      <c r="C37" s="147" t="s">
        <v>568</v>
      </c>
      <c r="D37" s="147"/>
      <c r="E37" s="147"/>
      <c r="F37" s="139" t="s">
        <v>612</v>
      </c>
      <c r="G37" s="165" t="s">
        <v>133</v>
      </c>
      <c r="H37" s="149">
        <v>25297</v>
      </c>
      <c r="I37" s="142"/>
      <c r="J37" s="149"/>
      <c r="K37" s="142"/>
      <c r="L37" s="143"/>
      <c r="M37" s="143"/>
      <c r="N37" s="141"/>
      <c r="O37" s="159">
        <f t="shared" si="2"/>
        <v>25297</v>
      </c>
    </row>
    <row r="38" spans="1:16" s="130" customFormat="1" ht="90.75" customHeight="1" x14ac:dyDescent="0.25">
      <c r="A38" s="160" t="s">
        <v>566</v>
      </c>
      <c r="B38" s="161" t="s">
        <v>603</v>
      </c>
      <c r="C38" s="162" t="s">
        <v>568</v>
      </c>
      <c r="D38" s="162"/>
      <c r="E38" s="162"/>
      <c r="F38" s="139" t="s">
        <v>613</v>
      </c>
      <c r="G38" s="163" t="s">
        <v>97</v>
      </c>
      <c r="H38" s="157">
        <v>100000</v>
      </c>
      <c r="I38" s="157"/>
      <c r="J38" s="157"/>
      <c r="K38" s="157"/>
      <c r="L38" s="157"/>
      <c r="M38" s="157"/>
      <c r="N38" s="158"/>
      <c r="O38" s="159">
        <f t="shared" si="2"/>
        <v>100000</v>
      </c>
    </row>
    <row r="39" spans="1:16" s="130" customFormat="1" ht="90.75" customHeight="1" x14ac:dyDescent="0.25">
      <c r="A39" s="160" t="s">
        <v>566</v>
      </c>
      <c r="B39" s="161" t="s">
        <v>603</v>
      </c>
      <c r="C39" s="162" t="s">
        <v>568</v>
      </c>
      <c r="D39" s="162"/>
      <c r="E39" s="162"/>
      <c r="F39" s="151" t="s">
        <v>614</v>
      </c>
      <c r="G39" s="163" t="s">
        <v>220</v>
      </c>
      <c r="H39" s="166">
        <v>50000</v>
      </c>
      <c r="I39" s="166"/>
      <c r="J39" s="166"/>
      <c r="K39" s="166"/>
      <c r="L39" s="166"/>
      <c r="M39" s="166"/>
      <c r="N39" s="166"/>
      <c r="O39" s="141">
        <f t="shared" si="2"/>
        <v>50000</v>
      </c>
    </row>
    <row r="40" spans="1:16" ht="98.25" customHeight="1" x14ac:dyDescent="0.25">
      <c r="A40" s="123" t="s">
        <v>615</v>
      </c>
      <c r="B40" s="146" t="s">
        <v>616</v>
      </c>
      <c r="C40" s="147" t="s">
        <v>586</v>
      </c>
      <c r="D40" s="147" t="s">
        <v>617</v>
      </c>
      <c r="E40" s="147" t="s">
        <v>618</v>
      </c>
      <c r="F40" s="139" t="s">
        <v>619</v>
      </c>
      <c r="G40" s="163" t="s">
        <v>570</v>
      </c>
      <c r="H40" s="149">
        <v>69169.919999999998</v>
      </c>
      <c r="I40" s="152"/>
      <c r="J40" s="153"/>
      <c r="K40" s="152"/>
      <c r="L40" s="153"/>
      <c r="M40" s="153"/>
      <c r="N40" s="153"/>
      <c r="O40" s="141">
        <f>SUM(H40:N40)</f>
        <v>69169.919999999998</v>
      </c>
      <c r="P40" s="128"/>
    </row>
    <row r="41" spans="1:16" s="130" customFormat="1" ht="85.5" customHeight="1" x14ac:dyDescent="0.25">
      <c r="A41" s="160" t="s">
        <v>566</v>
      </c>
      <c r="B41" s="161" t="s">
        <v>620</v>
      </c>
      <c r="C41" s="162" t="s">
        <v>568</v>
      </c>
      <c r="D41" s="162"/>
      <c r="E41" s="162"/>
      <c r="F41" s="139" t="s">
        <v>621</v>
      </c>
      <c r="G41" s="163" t="s">
        <v>573</v>
      </c>
      <c r="H41" s="157">
        <v>70000</v>
      </c>
      <c r="I41" s="164"/>
      <c r="J41" s="164"/>
      <c r="K41" s="164"/>
      <c r="L41" s="164"/>
      <c r="M41" s="164"/>
      <c r="N41" s="164"/>
      <c r="O41" s="159">
        <f>SUM(H41:N41)</f>
        <v>70000</v>
      </c>
    </row>
    <row r="42" spans="1:16" ht="105.75" customHeight="1" x14ac:dyDescent="0.25">
      <c r="A42" s="123" t="s">
        <v>622</v>
      </c>
      <c r="B42" s="146" t="s">
        <v>623</v>
      </c>
      <c r="C42" s="147" t="s">
        <v>624</v>
      </c>
      <c r="D42" s="147"/>
      <c r="E42" s="147"/>
      <c r="F42" s="139" t="s">
        <v>625</v>
      </c>
      <c r="G42" s="163" t="s">
        <v>97</v>
      </c>
      <c r="H42" s="149">
        <v>14711.98</v>
      </c>
      <c r="I42" s="152"/>
      <c r="J42" s="153"/>
      <c r="K42" s="152"/>
      <c r="L42" s="153"/>
      <c r="M42" s="153"/>
      <c r="N42" s="153"/>
      <c r="O42" s="141">
        <f>SUM(H42:N42)</f>
        <v>14711.98</v>
      </c>
      <c r="P42" s="128"/>
    </row>
    <row r="43" spans="1:16" ht="100.5" customHeight="1" x14ac:dyDescent="0.25">
      <c r="A43" s="123" t="s">
        <v>622</v>
      </c>
      <c r="B43" s="146" t="s">
        <v>623</v>
      </c>
      <c r="C43" s="147" t="s">
        <v>624</v>
      </c>
      <c r="D43" s="147"/>
      <c r="E43" s="147"/>
      <c r="F43" s="139" t="s">
        <v>626</v>
      </c>
      <c r="G43" s="165" t="s">
        <v>291</v>
      </c>
      <c r="H43" s="149">
        <v>6323.67</v>
      </c>
      <c r="I43" s="142"/>
      <c r="J43" s="149">
        <v>3676.33</v>
      </c>
      <c r="K43" s="142"/>
      <c r="L43" s="143"/>
      <c r="M43" s="143"/>
      <c r="N43" s="141"/>
      <c r="O43" s="141">
        <f>SUM(H43:N43)</f>
        <v>10000</v>
      </c>
    </row>
    <row r="44" spans="1:16" ht="95.25" customHeight="1" x14ac:dyDescent="0.25">
      <c r="A44" s="123" t="s">
        <v>622</v>
      </c>
      <c r="B44" s="146" t="s">
        <v>623</v>
      </c>
      <c r="C44" s="147" t="s">
        <v>624</v>
      </c>
      <c r="D44" s="147"/>
      <c r="E44" s="147"/>
      <c r="F44" s="144" t="s">
        <v>627</v>
      </c>
      <c r="G44" s="167" t="s">
        <v>628</v>
      </c>
      <c r="H44" s="149">
        <v>36012.44</v>
      </c>
      <c r="I44" s="152"/>
      <c r="J44" s="153"/>
      <c r="K44" s="152"/>
      <c r="L44" s="153"/>
      <c r="M44" s="153"/>
      <c r="N44" s="153"/>
      <c r="O44" s="141">
        <f>SUM(H44:N44)</f>
        <v>36012.44</v>
      </c>
      <c r="P44" s="128"/>
    </row>
    <row r="45" spans="1:16" ht="95.25" customHeight="1" x14ac:dyDescent="0.25">
      <c r="A45" s="123" t="s">
        <v>622</v>
      </c>
      <c r="B45" s="146" t="s">
        <v>623</v>
      </c>
      <c r="C45" s="147" t="s">
        <v>624</v>
      </c>
      <c r="D45" s="147"/>
      <c r="E45" s="147"/>
      <c r="F45" s="144" t="s">
        <v>629</v>
      </c>
      <c r="G45" s="167" t="s">
        <v>97</v>
      </c>
      <c r="H45" s="149">
        <v>2468.17</v>
      </c>
      <c r="I45" s="152"/>
      <c r="J45" s="153"/>
      <c r="K45" s="152"/>
      <c r="L45" s="153"/>
      <c r="M45" s="153"/>
      <c r="N45" s="153"/>
      <c r="O45" s="141">
        <f t="shared" ref="O45:O75" si="3">SUM(H45:N45)</f>
        <v>2468.17</v>
      </c>
      <c r="P45" s="128"/>
    </row>
    <row r="46" spans="1:16" ht="98.25" customHeight="1" x14ac:dyDescent="0.25">
      <c r="A46" s="123" t="s">
        <v>622</v>
      </c>
      <c r="B46" s="146" t="s">
        <v>623</v>
      </c>
      <c r="C46" s="147" t="s">
        <v>624</v>
      </c>
      <c r="D46" s="147"/>
      <c r="E46" s="147"/>
      <c r="F46" s="144" t="s">
        <v>630</v>
      </c>
      <c r="G46" s="168" t="s">
        <v>631</v>
      </c>
      <c r="H46" s="149">
        <v>22490.66</v>
      </c>
      <c r="I46" s="152"/>
      <c r="J46" s="153"/>
      <c r="K46" s="152"/>
      <c r="L46" s="153"/>
      <c r="M46" s="153"/>
      <c r="N46" s="153"/>
      <c r="O46" s="141">
        <f t="shared" si="3"/>
        <v>22490.66</v>
      </c>
      <c r="P46" s="128"/>
    </row>
    <row r="47" spans="1:16" ht="72" customHeight="1" x14ac:dyDescent="0.25">
      <c r="A47" s="123" t="s">
        <v>584</v>
      </c>
      <c r="B47" s="146" t="s">
        <v>632</v>
      </c>
      <c r="C47" s="147" t="s">
        <v>586</v>
      </c>
      <c r="D47" s="147"/>
      <c r="E47" s="147"/>
      <c r="F47" s="144" t="s">
        <v>633</v>
      </c>
      <c r="G47" s="167" t="s">
        <v>219</v>
      </c>
      <c r="H47" s="149">
        <v>207507.4</v>
      </c>
      <c r="I47" s="142"/>
      <c r="J47" s="143"/>
      <c r="K47" s="142"/>
      <c r="L47" s="143"/>
      <c r="M47" s="143"/>
      <c r="N47" s="141"/>
      <c r="O47" s="141">
        <f t="shared" si="3"/>
        <v>207507.4</v>
      </c>
      <c r="P47" s="128"/>
    </row>
    <row r="48" spans="1:16" ht="71.25" customHeight="1" x14ac:dyDescent="0.25">
      <c r="A48" s="123" t="s">
        <v>584</v>
      </c>
      <c r="B48" s="146" t="s">
        <v>632</v>
      </c>
      <c r="C48" s="147" t="s">
        <v>586</v>
      </c>
      <c r="D48" s="147"/>
      <c r="E48" s="147"/>
      <c r="F48" s="144" t="s">
        <v>634</v>
      </c>
      <c r="G48" s="167" t="s">
        <v>219</v>
      </c>
      <c r="H48" s="149">
        <v>88597.76999999999</v>
      </c>
      <c r="I48" s="142"/>
      <c r="J48" s="143"/>
      <c r="K48" s="142"/>
      <c r="L48" s="143"/>
      <c r="M48" s="143"/>
      <c r="N48" s="141"/>
      <c r="O48" s="141">
        <f t="shared" si="3"/>
        <v>88597.76999999999</v>
      </c>
      <c r="P48" s="128"/>
    </row>
    <row r="49" spans="1:16" ht="72.75" customHeight="1" x14ac:dyDescent="0.25">
      <c r="A49" s="123" t="s">
        <v>584</v>
      </c>
      <c r="B49" s="146" t="s">
        <v>632</v>
      </c>
      <c r="C49" s="147" t="s">
        <v>586</v>
      </c>
      <c r="D49" s="147"/>
      <c r="E49" s="147"/>
      <c r="F49" s="144" t="s">
        <v>635</v>
      </c>
      <c r="G49" s="167" t="s">
        <v>219</v>
      </c>
      <c r="H49" s="149">
        <v>50000</v>
      </c>
      <c r="I49" s="142"/>
      <c r="J49" s="143"/>
      <c r="K49" s="142"/>
      <c r="L49" s="143"/>
      <c r="M49" s="143"/>
      <c r="N49" s="141"/>
      <c r="O49" s="141">
        <f t="shared" si="3"/>
        <v>50000</v>
      </c>
      <c r="P49" s="128"/>
    </row>
    <row r="50" spans="1:16" ht="72" customHeight="1" x14ac:dyDescent="0.25">
      <c r="A50" s="123" t="s">
        <v>584</v>
      </c>
      <c r="B50" s="146" t="s">
        <v>632</v>
      </c>
      <c r="C50" s="147" t="s">
        <v>586</v>
      </c>
      <c r="D50" s="147"/>
      <c r="E50" s="147"/>
      <c r="F50" s="144" t="s">
        <v>636</v>
      </c>
      <c r="G50" s="167" t="s">
        <v>219</v>
      </c>
      <c r="H50" s="149">
        <v>52636.08</v>
      </c>
      <c r="I50" s="142"/>
      <c r="J50" s="143"/>
      <c r="K50" s="142"/>
      <c r="L50" s="143"/>
      <c r="M50" s="143"/>
      <c r="N50" s="141"/>
      <c r="O50" s="141">
        <f t="shared" si="3"/>
        <v>52636.08</v>
      </c>
      <c r="P50" s="128"/>
    </row>
    <row r="51" spans="1:16" ht="69.75" customHeight="1" x14ac:dyDescent="0.25">
      <c r="A51" s="123" t="s">
        <v>584</v>
      </c>
      <c r="B51" s="146" t="s">
        <v>632</v>
      </c>
      <c r="C51" s="147" t="s">
        <v>586</v>
      </c>
      <c r="D51" s="147"/>
      <c r="E51" s="147"/>
      <c r="F51" s="144" t="s">
        <v>637</v>
      </c>
      <c r="G51" s="167" t="s">
        <v>219</v>
      </c>
      <c r="H51" s="149">
        <v>50000</v>
      </c>
      <c r="I51" s="142"/>
      <c r="J51" s="143"/>
      <c r="K51" s="142"/>
      <c r="L51" s="143"/>
      <c r="M51" s="143"/>
      <c r="N51" s="141"/>
      <c r="O51" s="141">
        <f t="shared" si="3"/>
        <v>50000</v>
      </c>
      <c r="P51" s="128"/>
    </row>
    <row r="52" spans="1:16" ht="63.75" customHeight="1" x14ac:dyDescent="0.25">
      <c r="A52" s="123" t="s">
        <v>584</v>
      </c>
      <c r="B52" s="146" t="s">
        <v>632</v>
      </c>
      <c r="C52" s="147" t="s">
        <v>586</v>
      </c>
      <c r="D52" s="147"/>
      <c r="E52" s="147"/>
      <c r="F52" s="144" t="s">
        <v>638</v>
      </c>
      <c r="G52" s="167" t="s">
        <v>219</v>
      </c>
      <c r="H52" s="149">
        <v>60000</v>
      </c>
      <c r="I52" s="142"/>
      <c r="J52" s="143"/>
      <c r="K52" s="142"/>
      <c r="L52" s="143"/>
      <c r="M52" s="143"/>
      <c r="N52" s="141"/>
      <c r="O52" s="141">
        <f t="shared" si="3"/>
        <v>60000</v>
      </c>
      <c r="P52" s="128"/>
    </row>
    <row r="53" spans="1:16" ht="63.75" customHeight="1" x14ac:dyDescent="0.25">
      <c r="A53" s="123" t="s">
        <v>584</v>
      </c>
      <c r="B53" s="146" t="s">
        <v>632</v>
      </c>
      <c r="C53" s="147" t="s">
        <v>586</v>
      </c>
      <c r="D53" s="147"/>
      <c r="E53" s="147"/>
      <c r="F53" s="144" t="s">
        <v>639</v>
      </c>
      <c r="G53" s="165" t="s">
        <v>291</v>
      </c>
      <c r="H53" s="149">
        <v>100000</v>
      </c>
      <c r="I53" s="142"/>
      <c r="J53" s="149">
        <v>58000</v>
      </c>
      <c r="K53" s="142"/>
      <c r="L53" s="143"/>
      <c r="M53" s="143"/>
      <c r="N53" s="141"/>
      <c r="O53" s="141">
        <f t="shared" si="3"/>
        <v>158000</v>
      </c>
    </row>
    <row r="54" spans="1:16" ht="73.5" customHeight="1" x14ac:dyDescent="0.25">
      <c r="A54" s="123" t="s">
        <v>584</v>
      </c>
      <c r="B54" s="146" t="s">
        <v>632</v>
      </c>
      <c r="C54" s="147" t="s">
        <v>586</v>
      </c>
      <c r="D54" s="147"/>
      <c r="E54" s="147"/>
      <c r="F54" s="144" t="s">
        <v>430</v>
      </c>
      <c r="G54" s="167" t="s">
        <v>219</v>
      </c>
      <c r="H54" s="149">
        <v>497673.7</v>
      </c>
      <c r="I54" s="142"/>
      <c r="J54" s="143"/>
      <c r="K54" s="142"/>
      <c r="L54" s="143"/>
      <c r="M54" s="143"/>
      <c r="N54" s="141"/>
      <c r="O54" s="141">
        <f t="shared" si="3"/>
        <v>497673.7</v>
      </c>
      <c r="P54" s="131"/>
    </row>
    <row r="55" spans="1:16" ht="73.5" customHeight="1" x14ac:dyDescent="0.25">
      <c r="A55" s="123" t="s">
        <v>584</v>
      </c>
      <c r="B55" s="146" t="s">
        <v>632</v>
      </c>
      <c r="C55" s="147" t="s">
        <v>586</v>
      </c>
      <c r="D55" s="147"/>
      <c r="E55" s="147"/>
      <c r="F55" s="169" t="s">
        <v>640</v>
      </c>
      <c r="G55" s="167" t="s">
        <v>641</v>
      </c>
      <c r="H55" s="149">
        <v>100000</v>
      </c>
      <c r="I55" s="142"/>
      <c r="J55" s="143"/>
      <c r="K55" s="142"/>
      <c r="L55" s="143"/>
      <c r="M55" s="143"/>
      <c r="N55" s="141"/>
      <c r="O55" s="141">
        <f t="shared" si="3"/>
        <v>100000</v>
      </c>
      <c r="P55" s="131"/>
    </row>
    <row r="56" spans="1:16" ht="63.75" customHeight="1" x14ac:dyDescent="0.25">
      <c r="A56" s="123" t="s">
        <v>584</v>
      </c>
      <c r="B56" s="146" t="s">
        <v>95</v>
      </c>
      <c r="C56" s="147" t="s">
        <v>586</v>
      </c>
      <c r="D56" s="147"/>
      <c r="E56" s="147"/>
      <c r="F56" s="144" t="s">
        <v>642</v>
      </c>
      <c r="G56" s="167" t="s">
        <v>219</v>
      </c>
      <c r="H56" s="149">
        <v>380713.53</v>
      </c>
      <c r="I56" s="142"/>
      <c r="J56" s="170"/>
      <c r="K56" s="142"/>
      <c r="L56" s="143"/>
      <c r="M56" s="143"/>
      <c r="N56" s="141"/>
      <c r="O56" s="141">
        <f t="shared" si="3"/>
        <v>380713.53</v>
      </c>
      <c r="P56" s="128"/>
    </row>
    <row r="57" spans="1:16" ht="63.75" customHeight="1" x14ac:dyDescent="0.25">
      <c r="A57" s="123" t="s">
        <v>584</v>
      </c>
      <c r="B57" s="146" t="s">
        <v>95</v>
      </c>
      <c r="C57" s="147" t="s">
        <v>586</v>
      </c>
      <c r="D57" s="147"/>
      <c r="E57" s="147"/>
      <c r="F57" s="144" t="s">
        <v>643</v>
      </c>
      <c r="G57" s="167" t="s">
        <v>219</v>
      </c>
      <c r="H57" s="149">
        <v>132105.07999999999</v>
      </c>
      <c r="I57" s="142"/>
      <c r="J57" s="170"/>
      <c r="K57" s="142"/>
      <c r="L57" s="143"/>
      <c r="M57" s="143"/>
      <c r="N57" s="141"/>
      <c r="O57" s="141">
        <f t="shared" si="3"/>
        <v>132105.07999999999</v>
      </c>
      <c r="P57" s="128"/>
    </row>
    <row r="58" spans="1:16" ht="63.75" customHeight="1" x14ac:dyDescent="0.25">
      <c r="A58" s="123" t="s">
        <v>584</v>
      </c>
      <c r="B58" s="146" t="s">
        <v>95</v>
      </c>
      <c r="C58" s="147" t="s">
        <v>586</v>
      </c>
      <c r="D58" s="147"/>
      <c r="E58" s="147"/>
      <c r="F58" s="144" t="s">
        <v>644</v>
      </c>
      <c r="G58" s="167" t="s">
        <v>219</v>
      </c>
      <c r="H58" s="149">
        <v>200000</v>
      </c>
      <c r="I58" s="142"/>
      <c r="J58" s="170"/>
      <c r="K58" s="142"/>
      <c r="L58" s="143"/>
      <c r="M58" s="143"/>
      <c r="N58" s="141"/>
      <c r="O58" s="141">
        <f t="shared" si="3"/>
        <v>200000</v>
      </c>
      <c r="P58" s="128"/>
    </row>
    <row r="59" spans="1:16" ht="71.25" customHeight="1" x14ac:dyDescent="0.25">
      <c r="A59" s="123" t="s">
        <v>584</v>
      </c>
      <c r="B59" s="146" t="s">
        <v>95</v>
      </c>
      <c r="C59" s="147" t="s">
        <v>586</v>
      </c>
      <c r="D59" s="147"/>
      <c r="E59" s="147"/>
      <c r="F59" s="144" t="s">
        <v>645</v>
      </c>
      <c r="G59" s="167" t="s">
        <v>219</v>
      </c>
      <c r="H59" s="149">
        <v>272524.62</v>
      </c>
      <c r="I59" s="142"/>
      <c r="J59" s="170"/>
      <c r="K59" s="142"/>
      <c r="L59" s="143"/>
      <c r="M59" s="143"/>
      <c r="N59" s="141"/>
      <c r="O59" s="141">
        <f t="shared" si="3"/>
        <v>272524.62</v>
      </c>
      <c r="P59" s="128"/>
    </row>
    <row r="60" spans="1:16" ht="83.25" customHeight="1" x14ac:dyDescent="0.25">
      <c r="A60" s="123" t="s">
        <v>584</v>
      </c>
      <c r="B60" s="146" t="s">
        <v>95</v>
      </c>
      <c r="C60" s="147" t="s">
        <v>586</v>
      </c>
      <c r="D60" s="147"/>
      <c r="E60" s="147"/>
      <c r="F60" s="144" t="s">
        <v>646</v>
      </c>
      <c r="G60" s="168" t="s">
        <v>137</v>
      </c>
      <c r="H60" s="149">
        <v>30000</v>
      </c>
      <c r="I60" s="142"/>
      <c r="J60" s="149"/>
      <c r="K60" s="142"/>
      <c r="L60" s="143"/>
      <c r="M60" s="143"/>
      <c r="N60" s="141"/>
      <c r="O60" s="141">
        <f t="shared" si="3"/>
        <v>30000</v>
      </c>
    </row>
    <row r="61" spans="1:16" ht="100.5" customHeight="1" x14ac:dyDescent="0.25">
      <c r="A61" s="123" t="s">
        <v>584</v>
      </c>
      <c r="B61" s="146" t="s">
        <v>95</v>
      </c>
      <c r="C61" s="147" t="s">
        <v>586</v>
      </c>
      <c r="D61" s="147"/>
      <c r="E61" s="147"/>
      <c r="F61" s="144" t="s">
        <v>647</v>
      </c>
      <c r="G61" s="168" t="s">
        <v>138</v>
      </c>
      <c r="H61" s="149">
        <v>30000</v>
      </c>
      <c r="I61" s="142"/>
      <c r="J61" s="149"/>
      <c r="K61" s="142"/>
      <c r="L61" s="143"/>
      <c r="M61" s="143"/>
      <c r="N61" s="141"/>
      <c r="O61" s="141">
        <f t="shared" si="3"/>
        <v>30000</v>
      </c>
    </row>
    <row r="62" spans="1:16" ht="63.75" customHeight="1" x14ac:dyDescent="0.25">
      <c r="A62" s="123" t="s">
        <v>584</v>
      </c>
      <c r="B62" s="146" t="s">
        <v>95</v>
      </c>
      <c r="C62" s="147" t="s">
        <v>586</v>
      </c>
      <c r="D62" s="147"/>
      <c r="E62" s="147"/>
      <c r="F62" s="144" t="s">
        <v>648</v>
      </c>
      <c r="G62" s="168" t="s">
        <v>138</v>
      </c>
      <c r="H62" s="149">
        <v>76041.100000000006</v>
      </c>
      <c r="I62" s="142"/>
      <c r="J62" s="149">
        <v>33958.9</v>
      </c>
      <c r="K62" s="142"/>
      <c r="L62" s="143"/>
      <c r="M62" s="143"/>
      <c r="N62" s="141"/>
      <c r="O62" s="141">
        <f t="shared" si="3"/>
        <v>110000</v>
      </c>
    </row>
    <row r="63" spans="1:16" ht="63.75" customHeight="1" x14ac:dyDescent="0.25">
      <c r="A63" s="123" t="s">
        <v>584</v>
      </c>
      <c r="B63" s="146" t="s">
        <v>95</v>
      </c>
      <c r="C63" s="147" t="s">
        <v>586</v>
      </c>
      <c r="D63" s="147"/>
      <c r="E63" s="147"/>
      <c r="F63" s="144" t="s">
        <v>649</v>
      </c>
      <c r="G63" s="168" t="s">
        <v>220</v>
      </c>
      <c r="H63" s="149">
        <v>92962.3</v>
      </c>
      <c r="I63" s="142"/>
      <c r="J63" s="149"/>
      <c r="K63" s="142"/>
      <c r="L63" s="143"/>
      <c r="M63" s="143"/>
      <c r="N63" s="141"/>
      <c r="O63" s="141">
        <f t="shared" si="3"/>
        <v>92962.3</v>
      </c>
    </row>
    <row r="64" spans="1:16" ht="63.75" customHeight="1" x14ac:dyDescent="0.25">
      <c r="A64" s="123" t="s">
        <v>584</v>
      </c>
      <c r="B64" s="146" t="s">
        <v>95</v>
      </c>
      <c r="C64" s="147" t="s">
        <v>586</v>
      </c>
      <c r="D64" s="147"/>
      <c r="E64" s="147"/>
      <c r="F64" s="144" t="s">
        <v>650</v>
      </c>
      <c r="G64" s="168" t="s">
        <v>136</v>
      </c>
      <c r="H64" s="149">
        <v>63128.1</v>
      </c>
      <c r="I64" s="142"/>
      <c r="J64" s="149">
        <v>26871.9</v>
      </c>
      <c r="K64" s="142"/>
      <c r="L64" s="143"/>
      <c r="M64" s="143"/>
      <c r="N64" s="141"/>
      <c r="O64" s="141">
        <f t="shared" si="3"/>
        <v>90000</v>
      </c>
    </row>
    <row r="65" spans="1:19" ht="63.75" customHeight="1" x14ac:dyDescent="0.25">
      <c r="A65" s="123" t="s">
        <v>584</v>
      </c>
      <c r="B65" s="146" t="s">
        <v>95</v>
      </c>
      <c r="C65" s="147" t="s">
        <v>586</v>
      </c>
      <c r="D65" s="147"/>
      <c r="E65" s="147"/>
      <c r="F65" s="144" t="s">
        <v>651</v>
      </c>
      <c r="G65" s="168" t="s">
        <v>136</v>
      </c>
      <c r="H65" s="149">
        <v>60000</v>
      </c>
      <c r="I65" s="142"/>
      <c r="J65" s="149"/>
      <c r="K65" s="142"/>
      <c r="L65" s="143"/>
      <c r="M65" s="143"/>
      <c r="N65" s="141"/>
      <c r="O65" s="141">
        <f t="shared" si="3"/>
        <v>60000</v>
      </c>
    </row>
    <row r="66" spans="1:19" ht="63.75" customHeight="1" x14ac:dyDescent="0.25">
      <c r="A66" s="123" t="s">
        <v>584</v>
      </c>
      <c r="B66" s="146" t="s">
        <v>95</v>
      </c>
      <c r="C66" s="147" t="s">
        <v>586</v>
      </c>
      <c r="D66" s="147"/>
      <c r="E66" s="147"/>
      <c r="F66" s="144" t="s">
        <v>652</v>
      </c>
      <c r="G66" s="168" t="s">
        <v>221</v>
      </c>
      <c r="H66" s="149">
        <v>80000</v>
      </c>
      <c r="I66" s="142"/>
      <c r="J66" s="149"/>
      <c r="K66" s="142"/>
      <c r="L66" s="143"/>
      <c r="M66" s="143"/>
      <c r="N66" s="141"/>
      <c r="O66" s="141">
        <f t="shared" si="3"/>
        <v>80000</v>
      </c>
    </row>
    <row r="67" spans="1:19" ht="63.75" customHeight="1" x14ac:dyDescent="0.25">
      <c r="A67" s="123" t="s">
        <v>584</v>
      </c>
      <c r="B67" s="146" t="s">
        <v>95</v>
      </c>
      <c r="C67" s="147" t="s">
        <v>586</v>
      </c>
      <c r="D67" s="147"/>
      <c r="E67" s="147"/>
      <c r="F67" s="144" t="s">
        <v>653</v>
      </c>
      <c r="G67" s="168" t="s">
        <v>221</v>
      </c>
      <c r="H67" s="149">
        <v>23913.7</v>
      </c>
      <c r="I67" s="142"/>
      <c r="J67" s="149">
        <v>1086.3</v>
      </c>
      <c r="K67" s="142"/>
      <c r="L67" s="143"/>
      <c r="M67" s="143"/>
      <c r="N67" s="141"/>
      <c r="O67" s="141">
        <f t="shared" si="3"/>
        <v>25000</v>
      </c>
    </row>
    <row r="68" spans="1:19" ht="63.75" customHeight="1" x14ac:dyDescent="0.25">
      <c r="A68" s="123" t="s">
        <v>584</v>
      </c>
      <c r="B68" s="146" t="s">
        <v>95</v>
      </c>
      <c r="C68" s="147" t="s">
        <v>586</v>
      </c>
      <c r="D68" s="147"/>
      <c r="E68" s="147"/>
      <c r="F68" s="144" t="s">
        <v>654</v>
      </c>
      <c r="G68" s="168" t="s">
        <v>222</v>
      </c>
      <c r="H68" s="149">
        <v>98055.6</v>
      </c>
      <c r="I68" s="142"/>
      <c r="J68" s="149">
        <v>19407.45</v>
      </c>
      <c r="K68" s="142"/>
      <c r="L68" s="143"/>
      <c r="M68" s="143"/>
      <c r="N68" s="141"/>
      <c r="O68" s="141">
        <f t="shared" si="3"/>
        <v>117463.05</v>
      </c>
    </row>
    <row r="69" spans="1:19" ht="63.75" customHeight="1" x14ac:dyDescent="0.25">
      <c r="A69" s="123" t="s">
        <v>584</v>
      </c>
      <c r="B69" s="146" t="s">
        <v>95</v>
      </c>
      <c r="C69" s="147" t="s">
        <v>586</v>
      </c>
      <c r="D69" s="147"/>
      <c r="E69" s="147"/>
      <c r="F69" s="144" t="s">
        <v>655</v>
      </c>
      <c r="G69" s="168" t="s">
        <v>133</v>
      </c>
      <c r="H69" s="149">
        <v>60000</v>
      </c>
      <c r="I69" s="142"/>
      <c r="J69" s="149"/>
      <c r="K69" s="142"/>
      <c r="L69" s="143"/>
      <c r="M69" s="143"/>
      <c r="N69" s="141"/>
      <c r="O69" s="141">
        <f t="shared" si="3"/>
        <v>60000</v>
      </c>
    </row>
    <row r="70" spans="1:19" ht="63.75" customHeight="1" x14ac:dyDescent="0.25">
      <c r="A70" s="123" t="s">
        <v>584</v>
      </c>
      <c r="B70" s="146" t="s">
        <v>95</v>
      </c>
      <c r="C70" s="147" t="s">
        <v>586</v>
      </c>
      <c r="D70" s="147"/>
      <c r="E70" s="147"/>
      <c r="F70" s="144" t="s">
        <v>656</v>
      </c>
      <c r="G70" s="168" t="s">
        <v>133</v>
      </c>
      <c r="H70" s="149">
        <v>16000</v>
      </c>
      <c r="I70" s="142"/>
      <c r="J70" s="149">
        <v>14000</v>
      </c>
      <c r="K70" s="142"/>
      <c r="L70" s="143"/>
      <c r="M70" s="143"/>
      <c r="N70" s="141"/>
      <c r="O70" s="141">
        <f t="shared" si="3"/>
        <v>30000</v>
      </c>
    </row>
    <row r="71" spans="1:19" ht="63.75" customHeight="1" x14ac:dyDescent="0.25">
      <c r="A71" s="123" t="s">
        <v>584</v>
      </c>
      <c r="B71" s="146" t="s">
        <v>95</v>
      </c>
      <c r="C71" s="147" t="s">
        <v>586</v>
      </c>
      <c r="D71" s="147"/>
      <c r="E71" s="147"/>
      <c r="F71" s="144" t="s">
        <v>657</v>
      </c>
      <c r="G71" s="168" t="s">
        <v>134</v>
      </c>
      <c r="H71" s="149">
        <v>97727.5</v>
      </c>
      <c r="I71" s="142"/>
      <c r="J71" s="149"/>
      <c r="K71" s="142"/>
      <c r="L71" s="143"/>
      <c r="M71" s="143"/>
      <c r="N71" s="141"/>
      <c r="O71" s="141">
        <f t="shared" si="3"/>
        <v>97727.5</v>
      </c>
    </row>
    <row r="72" spans="1:19" ht="63.75" customHeight="1" x14ac:dyDescent="0.25">
      <c r="A72" s="123" t="s">
        <v>584</v>
      </c>
      <c r="B72" s="146" t="s">
        <v>95</v>
      </c>
      <c r="C72" s="147" t="s">
        <v>586</v>
      </c>
      <c r="D72" s="147"/>
      <c r="E72" s="147"/>
      <c r="F72" s="144" t="s">
        <v>658</v>
      </c>
      <c r="G72" s="168" t="s">
        <v>154</v>
      </c>
      <c r="H72" s="149">
        <v>144369.79999999999</v>
      </c>
      <c r="I72" s="142"/>
      <c r="J72" s="149">
        <v>20000</v>
      </c>
      <c r="K72" s="142"/>
      <c r="L72" s="143"/>
      <c r="M72" s="143"/>
      <c r="N72" s="141"/>
      <c r="O72" s="141">
        <f t="shared" si="3"/>
        <v>164369.79999999999</v>
      </c>
    </row>
    <row r="73" spans="1:19" ht="63.75" customHeight="1" x14ac:dyDescent="0.25">
      <c r="A73" s="123" t="s">
        <v>584</v>
      </c>
      <c r="B73" s="146" t="s">
        <v>95</v>
      </c>
      <c r="C73" s="147" t="s">
        <v>586</v>
      </c>
      <c r="D73" s="147"/>
      <c r="E73" s="147"/>
      <c r="F73" s="144" t="s">
        <v>659</v>
      </c>
      <c r="G73" s="168" t="s">
        <v>223</v>
      </c>
      <c r="H73" s="149">
        <v>65716.600000000006</v>
      </c>
      <c r="I73" s="142"/>
      <c r="J73" s="149"/>
      <c r="K73" s="142"/>
      <c r="L73" s="143"/>
      <c r="M73" s="143"/>
      <c r="N73" s="141"/>
      <c r="O73" s="141">
        <f t="shared" si="3"/>
        <v>65716.600000000006</v>
      </c>
    </row>
    <row r="74" spans="1:19" ht="63.75" customHeight="1" x14ac:dyDescent="0.25">
      <c r="A74" s="123" t="s">
        <v>584</v>
      </c>
      <c r="B74" s="146" t="s">
        <v>95</v>
      </c>
      <c r="C74" s="147" t="s">
        <v>586</v>
      </c>
      <c r="D74" s="147"/>
      <c r="E74" s="147"/>
      <c r="F74" s="144" t="s">
        <v>224</v>
      </c>
      <c r="G74" s="168" t="s">
        <v>225</v>
      </c>
      <c r="H74" s="149">
        <v>62348.85</v>
      </c>
      <c r="I74" s="142"/>
      <c r="J74" s="149"/>
      <c r="K74" s="142"/>
      <c r="L74" s="143"/>
      <c r="M74" s="143"/>
      <c r="N74" s="141"/>
      <c r="O74" s="141">
        <f t="shared" si="3"/>
        <v>62348.85</v>
      </c>
    </row>
    <row r="75" spans="1:19" ht="79.5" customHeight="1" x14ac:dyDescent="0.25">
      <c r="A75" s="160" t="s">
        <v>584</v>
      </c>
      <c r="B75" s="161" t="s">
        <v>95</v>
      </c>
      <c r="C75" s="162" t="s">
        <v>586</v>
      </c>
      <c r="D75" s="162"/>
      <c r="E75" s="162"/>
      <c r="F75" s="171" t="s">
        <v>660</v>
      </c>
      <c r="G75" s="172" t="s">
        <v>225</v>
      </c>
      <c r="H75" s="173">
        <v>62348.85</v>
      </c>
      <c r="I75" s="174"/>
      <c r="J75" s="173"/>
      <c r="K75" s="174"/>
      <c r="L75" s="175"/>
      <c r="M75" s="175"/>
      <c r="N75" s="159"/>
      <c r="O75" s="159">
        <f t="shared" si="3"/>
        <v>62348.85</v>
      </c>
    </row>
    <row r="76" spans="1:19" s="136" customFormat="1" ht="15" customHeight="1" x14ac:dyDescent="0.25">
      <c r="A76" s="217" t="s">
        <v>209</v>
      </c>
      <c r="B76" s="217"/>
      <c r="C76" s="217"/>
      <c r="D76" s="217"/>
      <c r="E76" s="217"/>
      <c r="F76" s="217"/>
      <c r="G76" s="133"/>
      <c r="H76" s="134">
        <f>SUM(H7:H75)</f>
        <v>5565737.0299999984</v>
      </c>
      <c r="I76" s="134">
        <f t="shared" ref="I76:O76" si="4">SUM(I7:I75)</f>
        <v>0</v>
      </c>
      <c r="J76" s="134">
        <f t="shared" si="4"/>
        <v>187610.83</v>
      </c>
      <c r="K76" s="134">
        <f t="shared" si="4"/>
        <v>0</v>
      </c>
      <c r="L76" s="134">
        <f t="shared" si="4"/>
        <v>0</v>
      </c>
      <c r="M76" s="134"/>
      <c r="N76" s="134">
        <f t="shared" si="4"/>
        <v>0</v>
      </c>
      <c r="O76" s="134">
        <f t="shared" si="4"/>
        <v>6603347.8599999985</v>
      </c>
      <c r="P76" s="135"/>
      <c r="Q76" s="135"/>
      <c r="R76" s="135"/>
      <c r="S76" s="135"/>
    </row>
    <row r="77" spans="1:19" ht="26.25" x14ac:dyDescent="0.25">
      <c r="A77" s="225" t="s">
        <v>204</v>
      </c>
      <c r="B77" s="226"/>
      <c r="C77" s="226"/>
      <c r="D77" s="226"/>
      <c r="E77" s="226"/>
      <c r="F77" s="226"/>
      <c r="G77" s="226"/>
      <c r="H77" s="226"/>
      <c r="I77" s="226"/>
      <c r="J77" s="226"/>
      <c r="K77" s="226"/>
      <c r="L77" s="226"/>
      <c r="M77" s="226"/>
      <c r="N77" s="226"/>
      <c r="O77" s="227"/>
    </row>
    <row r="78" spans="1:19" ht="75" x14ac:dyDescent="0.25">
      <c r="A78" s="77" t="s">
        <v>552</v>
      </c>
      <c r="B78" s="64" t="s">
        <v>214</v>
      </c>
      <c r="C78" s="64" t="s">
        <v>535</v>
      </c>
      <c r="D78" s="80" t="s">
        <v>215</v>
      </c>
      <c r="E78" s="80" t="s">
        <v>442</v>
      </c>
      <c r="F78" s="62" t="s">
        <v>140</v>
      </c>
      <c r="G78" s="61" t="s">
        <v>141</v>
      </c>
      <c r="H78" s="82">
        <v>400000</v>
      </c>
      <c r="I78" s="81"/>
      <c r="J78" s="81"/>
      <c r="K78" s="81"/>
      <c r="L78" s="81"/>
      <c r="M78" s="81"/>
      <c r="N78" s="81"/>
      <c r="O78" s="63">
        <f>SUM(H78:N78)</f>
        <v>400000</v>
      </c>
    </row>
    <row r="79" spans="1:19" ht="127.5" customHeight="1" x14ac:dyDescent="0.25">
      <c r="A79" s="77" t="s">
        <v>556</v>
      </c>
      <c r="B79" s="64" t="s">
        <v>214</v>
      </c>
      <c r="C79" s="61" t="s">
        <v>537</v>
      </c>
      <c r="D79" s="116" t="s">
        <v>538</v>
      </c>
      <c r="E79" s="116" t="s">
        <v>539</v>
      </c>
      <c r="F79" s="62" t="s">
        <v>149</v>
      </c>
      <c r="G79" s="61" t="s">
        <v>150</v>
      </c>
      <c r="H79" s="63">
        <v>28140.6</v>
      </c>
      <c r="I79" s="81"/>
      <c r="J79" s="81"/>
      <c r="K79" s="81"/>
      <c r="L79" s="81"/>
      <c r="M79" s="81"/>
      <c r="N79" s="81"/>
      <c r="O79" s="63">
        <f t="shared" ref="O79:O119" si="5">SUM(H79:N79)</f>
        <v>28140.6</v>
      </c>
    </row>
    <row r="80" spans="1:19" ht="60" x14ac:dyDescent="0.25">
      <c r="A80" s="77" t="s">
        <v>552</v>
      </c>
      <c r="B80" s="64" t="s">
        <v>214</v>
      </c>
      <c r="C80" s="61" t="s">
        <v>535</v>
      </c>
      <c r="D80" s="116" t="s">
        <v>540</v>
      </c>
      <c r="E80" s="116" t="s">
        <v>540</v>
      </c>
      <c r="F80" s="62" t="s">
        <v>153</v>
      </c>
      <c r="G80" s="61" t="s">
        <v>217</v>
      </c>
      <c r="H80" s="63">
        <v>2979.75</v>
      </c>
      <c r="I80" s="81"/>
      <c r="J80" s="81"/>
      <c r="K80" s="81"/>
      <c r="L80" s="81"/>
      <c r="M80" s="81"/>
      <c r="N80" s="81"/>
      <c r="O80" s="63">
        <f t="shared" si="5"/>
        <v>2979.75</v>
      </c>
    </row>
    <row r="81" spans="1:15" s="112" customFormat="1" ht="60" x14ac:dyDescent="0.25">
      <c r="A81" s="77" t="s">
        <v>555</v>
      </c>
      <c r="B81" s="61" t="s">
        <v>518</v>
      </c>
      <c r="C81" s="61" t="s">
        <v>519</v>
      </c>
      <c r="D81" s="116" t="s">
        <v>540</v>
      </c>
      <c r="E81" s="116" t="s">
        <v>540</v>
      </c>
      <c r="F81" s="62" t="s">
        <v>510</v>
      </c>
      <c r="G81" s="61" t="s">
        <v>154</v>
      </c>
      <c r="H81" s="84">
        <v>20000</v>
      </c>
      <c r="I81" s="113"/>
      <c r="J81" s="113"/>
      <c r="K81" s="113"/>
      <c r="L81" s="113"/>
      <c r="M81" s="113"/>
      <c r="N81" s="113"/>
      <c r="O81" s="63">
        <f t="shared" si="5"/>
        <v>20000</v>
      </c>
    </row>
    <row r="82" spans="1:15" s="112" customFormat="1" ht="60" x14ac:dyDescent="0.25">
      <c r="A82" s="77" t="s">
        <v>555</v>
      </c>
      <c r="B82" s="61" t="s">
        <v>518</v>
      </c>
      <c r="C82" s="61" t="s">
        <v>519</v>
      </c>
      <c r="D82" s="116" t="s">
        <v>538</v>
      </c>
      <c r="E82" s="116" t="s">
        <v>539</v>
      </c>
      <c r="F82" s="62" t="s">
        <v>511</v>
      </c>
      <c r="G82" s="61" t="s">
        <v>225</v>
      </c>
      <c r="H82" s="84">
        <v>21152.84</v>
      </c>
      <c r="I82" s="113"/>
      <c r="J82" s="113"/>
      <c r="K82" s="113"/>
      <c r="L82" s="113"/>
      <c r="M82" s="113"/>
      <c r="N82" s="113"/>
      <c r="O82" s="63">
        <f t="shared" si="5"/>
        <v>21152.84</v>
      </c>
    </row>
    <row r="83" spans="1:15" s="112" customFormat="1" ht="60" x14ac:dyDescent="0.25">
      <c r="A83" s="77" t="s">
        <v>555</v>
      </c>
      <c r="B83" s="61" t="s">
        <v>518</v>
      </c>
      <c r="C83" s="61" t="s">
        <v>519</v>
      </c>
      <c r="D83" s="116" t="s">
        <v>540</v>
      </c>
      <c r="E83" s="116" t="s">
        <v>540</v>
      </c>
      <c r="F83" s="62" t="s">
        <v>512</v>
      </c>
      <c r="G83" s="61" t="s">
        <v>220</v>
      </c>
      <c r="H83" s="84">
        <v>21538.94</v>
      </c>
      <c r="I83" s="113"/>
      <c r="J83" s="113"/>
      <c r="K83" s="113"/>
      <c r="L83" s="113"/>
      <c r="M83" s="113"/>
      <c r="N83" s="113"/>
      <c r="O83" s="63">
        <f t="shared" si="5"/>
        <v>21538.94</v>
      </c>
    </row>
    <row r="84" spans="1:15" s="85" customFormat="1" ht="60" x14ac:dyDescent="0.25">
      <c r="A84" s="77" t="s">
        <v>552</v>
      </c>
      <c r="B84" s="61" t="s">
        <v>95</v>
      </c>
      <c r="C84" s="61" t="s">
        <v>535</v>
      </c>
      <c r="D84" s="77" t="s">
        <v>218</v>
      </c>
      <c r="E84" s="77" t="s">
        <v>226</v>
      </c>
      <c r="F84" s="62" t="s">
        <v>96</v>
      </c>
      <c r="G84" s="61" t="s">
        <v>97</v>
      </c>
      <c r="H84" s="83">
        <v>28140.6</v>
      </c>
      <c r="I84" s="62"/>
      <c r="J84" s="62"/>
      <c r="K84" s="62"/>
      <c r="L84" s="62"/>
      <c r="M84" s="62"/>
      <c r="N84" s="62"/>
      <c r="O84" s="63">
        <f t="shared" si="5"/>
        <v>28140.6</v>
      </c>
    </row>
    <row r="85" spans="1:15" ht="60" x14ac:dyDescent="0.25">
      <c r="A85" s="77" t="s">
        <v>552</v>
      </c>
      <c r="B85" s="64" t="s">
        <v>95</v>
      </c>
      <c r="C85" s="61" t="s">
        <v>535</v>
      </c>
      <c r="D85" s="77" t="s">
        <v>218</v>
      </c>
      <c r="E85" s="77" t="s">
        <v>226</v>
      </c>
      <c r="F85" s="62" t="s">
        <v>106</v>
      </c>
      <c r="G85" s="61" t="s">
        <v>97</v>
      </c>
      <c r="H85" s="63">
        <v>28140.6</v>
      </c>
      <c r="I85" s="81"/>
      <c r="J85" s="81"/>
      <c r="K85" s="81"/>
      <c r="L85" s="81"/>
      <c r="M85" s="81"/>
      <c r="N85" s="81"/>
      <c r="O85" s="63">
        <f t="shared" si="5"/>
        <v>28140.6</v>
      </c>
    </row>
    <row r="86" spans="1:15" ht="60" x14ac:dyDescent="0.25">
      <c r="A86" s="77" t="s">
        <v>552</v>
      </c>
      <c r="B86" s="64" t="s">
        <v>95</v>
      </c>
      <c r="C86" s="61" t="s">
        <v>535</v>
      </c>
      <c r="D86" s="77" t="s">
        <v>218</v>
      </c>
      <c r="E86" s="77" t="s">
        <v>227</v>
      </c>
      <c r="F86" s="62" t="s">
        <v>107</v>
      </c>
      <c r="G86" s="61" t="s">
        <v>97</v>
      </c>
      <c r="H86" s="63">
        <v>28140.6</v>
      </c>
      <c r="I86" s="81"/>
      <c r="J86" s="81"/>
      <c r="K86" s="81"/>
      <c r="L86" s="81"/>
      <c r="M86" s="81"/>
      <c r="N86" s="81"/>
      <c r="O86" s="63">
        <f t="shared" si="5"/>
        <v>28140.6</v>
      </c>
    </row>
    <row r="87" spans="1:15" ht="60" x14ac:dyDescent="0.25">
      <c r="A87" s="77" t="s">
        <v>552</v>
      </c>
      <c r="B87" s="64" t="s">
        <v>95</v>
      </c>
      <c r="C87" s="61" t="s">
        <v>535</v>
      </c>
      <c r="D87" s="77" t="s">
        <v>218</v>
      </c>
      <c r="E87" s="77" t="s">
        <v>226</v>
      </c>
      <c r="F87" s="62" t="s">
        <v>112</v>
      </c>
      <c r="G87" s="61" t="s">
        <v>113</v>
      </c>
      <c r="H87" s="63">
        <v>27173.79</v>
      </c>
      <c r="I87" s="81"/>
      <c r="J87" s="81"/>
      <c r="K87" s="81"/>
      <c r="L87" s="81"/>
      <c r="M87" s="81"/>
      <c r="N87" s="81"/>
      <c r="O87" s="63">
        <f t="shared" si="5"/>
        <v>27173.79</v>
      </c>
    </row>
    <row r="88" spans="1:15" ht="60" x14ac:dyDescent="0.25">
      <c r="A88" s="77" t="s">
        <v>552</v>
      </c>
      <c r="B88" s="64" t="s">
        <v>95</v>
      </c>
      <c r="C88" s="61" t="s">
        <v>535</v>
      </c>
      <c r="D88" s="77" t="s">
        <v>218</v>
      </c>
      <c r="E88" s="77" t="s">
        <v>226</v>
      </c>
      <c r="F88" s="62" t="s">
        <v>115</v>
      </c>
      <c r="G88" s="61" t="s">
        <v>116</v>
      </c>
      <c r="H88" s="63">
        <v>23976.12</v>
      </c>
      <c r="I88" s="81"/>
      <c r="J88" s="81"/>
      <c r="K88" s="81"/>
      <c r="L88" s="81"/>
      <c r="M88" s="81"/>
      <c r="N88" s="81"/>
      <c r="O88" s="63">
        <f t="shared" si="5"/>
        <v>23976.12</v>
      </c>
    </row>
    <row r="89" spans="1:15" ht="60" x14ac:dyDescent="0.25">
      <c r="A89" s="77" t="s">
        <v>552</v>
      </c>
      <c r="B89" s="64" t="s">
        <v>95</v>
      </c>
      <c r="C89" s="61" t="s">
        <v>535</v>
      </c>
      <c r="D89" s="77" t="s">
        <v>218</v>
      </c>
      <c r="E89" s="77" t="s">
        <v>227</v>
      </c>
      <c r="F89" s="62" t="s">
        <v>121</v>
      </c>
      <c r="G89" s="61" t="s">
        <v>122</v>
      </c>
      <c r="H89" s="63">
        <v>8719.65</v>
      </c>
      <c r="I89" s="81"/>
      <c r="J89" s="81"/>
      <c r="K89" s="81"/>
      <c r="L89" s="81"/>
      <c r="M89" s="81"/>
      <c r="N89" s="81"/>
      <c r="O89" s="63">
        <f t="shared" si="5"/>
        <v>8719.65</v>
      </c>
    </row>
    <row r="90" spans="1:15" ht="60" x14ac:dyDescent="0.25">
      <c r="A90" s="77" t="s">
        <v>552</v>
      </c>
      <c r="B90" s="64" t="s">
        <v>95</v>
      </c>
      <c r="C90" s="61" t="s">
        <v>535</v>
      </c>
      <c r="D90" s="77" t="s">
        <v>218</v>
      </c>
      <c r="E90" s="77" t="s">
        <v>226</v>
      </c>
      <c r="F90" s="62" t="s">
        <v>124</v>
      </c>
      <c r="G90" s="61" t="s">
        <v>228</v>
      </c>
      <c r="H90" s="82">
        <v>41773.15</v>
      </c>
      <c r="I90" s="81"/>
      <c r="J90" s="81"/>
      <c r="K90" s="81"/>
      <c r="L90" s="81"/>
      <c r="M90" s="81"/>
      <c r="N90" s="81"/>
      <c r="O90" s="63">
        <f t="shared" si="5"/>
        <v>41773.15</v>
      </c>
    </row>
    <row r="91" spans="1:15" ht="75" x14ac:dyDescent="0.25">
      <c r="A91" s="77" t="s">
        <v>552</v>
      </c>
      <c r="B91" s="64" t="s">
        <v>95</v>
      </c>
      <c r="C91" s="61" t="s">
        <v>535</v>
      </c>
      <c r="D91" s="77" t="s">
        <v>218</v>
      </c>
      <c r="E91" s="77" t="s">
        <v>226</v>
      </c>
      <c r="F91" s="62" t="s">
        <v>128</v>
      </c>
      <c r="G91" s="61" t="s">
        <v>229</v>
      </c>
      <c r="H91" s="63">
        <v>22295.42</v>
      </c>
      <c r="I91" s="81"/>
      <c r="J91" s="63">
        <v>20000</v>
      </c>
      <c r="K91" s="81"/>
      <c r="L91" s="81"/>
      <c r="M91" s="81"/>
      <c r="N91" s="81"/>
      <c r="O91" s="63">
        <f t="shared" si="5"/>
        <v>42295.42</v>
      </c>
    </row>
    <row r="92" spans="1:15" ht="60" x14ac:dyDescent="0.25">
      <c r="A92" s="77" t="s">
        <v>552</v>
      </c>
      <c r="B92" s="64" t="s">
        <v>95</v>
      </c>
      <c r="C92" s="61" t="s">
        <v>535</v>
      </c>
      <c r="D92" s="77" t="s">
        <v>218</v>
      </c>
      <c r="E92" s="77" t="s">
        <v>226</v>
      </c>
      <c r="F92" s="62" t="s">
        <v>130</v>
      </c>
      <c r="G92" s="61" t="s">
        <v>230</v>
      </c>
      <c r="H92" s="63">
        <v>33155.61</v>
      </c>
      <c r="I92" s="63"/>
      <c r="J92" s="63"/>
      <c r="K92" s="63"/>
      <c r="L92" s="63"/>
      <c r="M92" s="63"/>
      <c r="N92" s="63"/>
      <c r="O92" s="63">
        <f t="shared" si="5"/>
        <v>33155.61</v>
      </c>
    </row>
    <row r="93" spans="1:15" ht="60" x14ac:dyDescent="0.25">
      <c r="A93" s="77" t="s">
        <v>552</v>
      </c>
      <c r="B93" s="64" t="s">
        <v>95</v>
      </c>
      <c r="C93" s="61" t="s">
        <v>535</v>
      </c>
      <c r="D93" s="77" t="s">
        <v>218</v>
      </c>
      <c r="E93" s="77" t="s">
        <v>227</v>
      </c>
      <c r="F93" s="62" t="s">
        <v>131</v>
      </c>
      <c r="G93" s="61" t="s">
        <v>231</v>
      </c>
      <c r="H93" s="63">
        <v>34366.6</v>
      </c>
      <c r="I93" s="63"/>
      <c r="J93" s="63"/>
      <c r="K93" s="63"/>
      <c r="L93" s="63"/>
      <c r="M93" s="63"/>
      <c r="N93" s="63"/>
      <c r="O93" s="63">
        <f t="shared" si="5"/>
        <v>34366.6</v>
      </c>
    </row>
    <row r="94" spans="1:15" s="112" customFormat="1" ht="45" x14ac:dyDescent="0.25">
      <c r="A94" s="77" t="s">
        <v>552</v>
      </c>
      <c r="B94" s="61" t="s">
        <v>361</v>
      </c>
      <c r="C94" s="61" t="s">
        <v>535</v>
      </c>
      <c r="D94" s="77" t="s">
        <v>540</v>
      </c>
      <c r="E94" s="77" t="s">
        <v>540</v>
      </c>
      <c r="F94" s="62" t="s">
        <v>430</v>
      </c>
      <c r="G94" s="61" t="s">
        <v>219</v>
      </c>
      <c r="H94" s="63">
        <v>613714.53</v>
      </c>
      <c r="I94" s="63"/>
      <c r="J94" s="63"/>
      <c r="K94" s="63"/>
      <c r="L94" s="63"/>
      <c r="M94" s="63"/>
      <c r="N94" s="63"/>
      <c r="O94" s="63">
        <f t="shared" si="5"/>
        <v>613714.53</v>
      </c>
    </row>
    <row r="95" spans="1:15" s="112" customFormat="1" ht="45" x14ac:dyDescent="0.25">
      <c r="A95" s="77" t="s">
        <v>552</v>
      </c>
      <c r="B95" s="61" t="s">
        <v>361</v>
      </c>
      <c r="C95" s="61" t="s">
        <v>536</v>
      </c>
      <c r="D95" s="116" t="s">
        <v>538</v>
      </c>
      <c r="E95" s="116" t="s">
        <v>539</v>
      </c>
      <c r="F95" s="62" t="s">
        <v>435</v>
      </c>
      <c r="G95" s="61" t="s">
        <v>436</v>
      </c>
      <c r="H95" s="63">
        <v>28140.6</v>
      </c>
      <c r="I95" s="63"/>
      <c r="J95" s="63"/>
      <c r="K95" s="63"/>
      <c r="L95" s="63"/>
      <c r="M95" s="63"/>
      <c r="N95" s="63"/>
      <c r="O95" s="63">
        <f t="shared" si="5"/>
        <v>28140.6</v>
      </c>
    </row>
    <row r="96" spans="1:15" s="112" customFormat="1" ht="45" x14ac:dyDescent="0.25">
      <c r="A96" s="77" t="s">
        <v>552</v>
      </c>
      <c r="B96" s="61" t="s">
        <v>361</v>
      </c>
      <c r="C96" s="61" t="s">
        <v>536</v>
      </c>
      <c r="D96" s="77" t="s">
        <v>215</v>
      </c>
      <c r="E96" s="77" t="s">
        <v>541</v>
      </c>
      <c r="F96" s="62" t="s">
        <v>445</v>
      </c>
      <c r="G96" s="61" t="s">
        <v>446</v>
      </c>
      <c r="H96" s="63"/>
      <c r="I96" s="63"/>
      <c r="J96" s="63"/>
      <c r="K96" s="63"/>
      <c r="L96" s="63"/>
      <c r="M96" s="63"/>
      <c r="N96" s="63">
        <v>20726758.640000001</v>
      </c>
      <c r="O96" s="63">
        <f t="shared" si="5"/>
        <v>20726758.640000001</v>
      </c>
    </row>
    <row r="97" spans="1:15" s="112" customFormat="1" ht="45" x14ac:dyDescent="0.25">
      <c r="A97" s="77" t="s">
        <v>552</v>
      </c>
      <c r="B97" s="61" t="s">
        <v>361</v>
      </c>
      <c r="C97" s="61" t="s">
        <v>536</v>
      </c>
      <c r="D97" s="77" t="s">
        <v>215</v>
      </c>
      <c r="E97" s="77" t="s">
        <v>541</v>
      </c>
      <c r="F97" s="62" t="s">
        <v>447</v>
      </c>
      <c r="G97" s="61" t="s">
        <v>448</v>
      </c>
      <c r="H97" s="63"/>
      <c r="I97" s="63"/>
      <c r="J97" s="63"/>
      <c r="K97" s="63"/>
      <c r="L97" s="63"/>
      <c r="M97" s="63"/>
      <c r="N97" s="63">
        <v>15000</v>
      </c>
      <c r="O97" s="63">
        <f t="shared" si="5"/>
        <v>15000</v>
      </c>
    </row>
    <row r="98" spans="1:15" s="112" customFormat="1" ht="45" x14ac:dyDescent="0.25">
      <c r="A98" s="77" t="s">
        <v>552</v>
      </c>
      <c r="B98" s="61" t="s">
        <v>361</v>
      </c>
      <c r="C98" s="61" t="s">
        <v>536</v>
      </c>
      <c r="D98" s="77" t="s">
        <v>215</v>
      </c>
      <c r="E98" s="77" t="s">
        <v>541</v>
      </c>
      <c r="F98" s="62" t="s">
        <v>449</v>
      </c>
      <c r="G98" s="61" t="s">
        <v>450</v>
      </c>
      <c r="H98" s="63"/>
      <c r="I98" s="63"/>
      <c r="J98" s="63"/>
      <c r="K98" s="63"/>
      <c r="L98" s="63"/>
      <c r="M98" s="63"/>
      <c r="N98" s="63">
        <v>100000</v>
      </c>
      <c r="O98" s="63">
        <f t="shared" si="5"/>
        <v>100000</v>
      </c>
    </row>
    <row r="99" spans="1:15" s="112" customFormat="1" ht="45" x14ac:dyDescent="0.25">
      <c r="A99" s="77" t="s">
        <v>552</v>
      </c>
      <c r="B99" s="61" t="s">
        <v>361</v>
      </c>
      <c r="C99" s="61" t="s">
        <v>536</v>
      </c>
      <c r="D99" s="77" t="s">
        <v>215</v>
      </c>
      <c r="E99" s="77" t="s">
        <v>541</v>
      </c>
      <c r="F99" s="62" t="s">
        <v>451</v>
      </c>
      <c r="G99" s="61" t="s">
        <v>450</v>
      </c>
      <c r="H99" s="63"/>
      <c r="I99" s="63"/>
      <c r="J99" s="63"/>
      <c r="K99" s="63"/>
      <c r="L99" s="63"/>
      <c r="M99" s="63"/>
      <c r="N99" s="63">
        <v>300000</v>
      </c>
      <c r="O99" s="63">
        <f t="shared" si="5"/>
        <v>300000</v>
      </c>
    </row>
    <row r="100" spans="1:15" s="112" customFormat="1" ht="45" x14ac:dyDescent="0.25">
      <c r="A100" s="77" t="s">
        <v>552</v>
      </c>
      <c r="B100" s="61" t="s">
        <v>361</v>
      </c>
      <c r="C100" s="61" t="s">
        <v>536</v>
      </c>
      <c r="D100" s="77" t="s">
        <v>215</v>
      </c>
      <c r="E100" s="77" t="s">
        <v>541</v>
      </c>
      <c r="F100" s="62" t="s">
        <v>452</v>
      </c>
      <c r="G100" s="61" t="s">
        <v>388</v>
      </c>
      <c r="H100" s="63"/>
      <c r="I100" s="63"/>
      <c r="J100" s="63"/>
      <c r="K100" s="63"/>
      <c r="L100" s="63"/>
      <c r="M100" s="63"/>
      <c r="N100" s="63">
        <v>50000</v>
      </c>
      <c r="O100" s="63">
        <f t="shared" si="5"/>
        <v>50000</v>
      </c>
    </row>
    <row r="101" spans="1:15" s="112" customFormat="1" ht="60" x14ac:dyDescent="0.25">
      <c r="A101" s="77" t="s">
        <v>552</v>
      </c>
      <c r="B101" s="61" t="s">
        <v>361</v>
      </c>
      <c r="C101" s="61" t="s">
        <v>536</v>
      </c>
      <c r="D101" s="77" t="s">
        <v>215</v>
      </c>
      <c r="E101" s="77" t="s">
        <v>541</v>
      </c>
      <c r="F101" s="203" t="s">
        <v>695</v>
      </c>
      <c r="G101" s="200" t="s">
        <v>97</v>
      </c>
      <c r="H101" s="202">
        <v>75461.119999999995</v>
      </c>
      <c r="I101" s="202"/>
      <c r="J101" s="202"/>
      <c r="K101" s="202"/>
      <c r="L101" s="202"/>
      <c r="M101" s="202"/>
      <c r="N101" s="202"/>
      <c r="O101" s="63">
        <f t="shared" si="5"/>
        <v>75461.119999999995</v>
      </c>
    </row>
    <row r="102" spans="1:15" s="112" customFormat="1" ht="45" x14ac:dyDescent="0.25">
      <c r="A102" s="77" t="s">
        <v>552</v>
      </c>
      <c r="B102" s="124" t="s">
        <v>359</v>
      </c>
      <c r="C102" s="61" t="s">
        <v>533</v>
      </c>
      <c r="D102" s="77" t="s">
        <v>540</v>
      </c>
      <c r="E102" s="77" t="s">
        <v>542</v>
      </c>
      <c r="F102" s="123" t="s">
        <v>342</v>
      </c>
      <c r="G102" s="61" t="s">
        <v>426</v>
      </c>
      <c r="H102" s="122">
        <v>50000</v>
      </c>
      <c r="I102" s="63"/>
      <c r="J102" s="63"/>
      <c r="K102" s="63"/>
      <c r="L102" s="63"/>
      <c r="M102" s="63"/>
      <c r="N102" s="63"/>
      <c r="O102" s="63">
        <f t="shared" si="5"/>
        <v>50000</v>
      </c>
    </row>
    <row r="103" spans="1:15" s="112" customFormat="1" ht="45" x14ac:dyDescent="0.25">
      <c r="A103" s="77" t="s">
        <v>552</v>
      </c>
      <c r="B103" s="124" t="s">
        <v>359</v>
      </c>
      <c r="C103" s="61" t="s">
        <v>533</v>
      </c>
      <c r="D103" s="77" t="s">
        <v>543</v>
      </c>
      <c r="E103" s="77" t="s">
        <v>544</v>
      </c>
      <c r="F103" s="123" t="s">
        <v>351</v>
      </c>
      <c r="G103" s="61" t="s">
        <v>426</v>
      </c>
      <c r="H103" s="122">
        <v>28140.6</v>
      </c>
      <c r="I103" s="63"/>
      <c r="J103" s="63"/>
      <c r="K103" s="63"/>
      <c r="L103" s="63"/>
      <c r="M103" s="63"/>
      <c r="N103" s="63"/>
      <c r="O103" s="63">
        <f t="shared" si="5"/>
        <v>28140.6</v>
      </c>
    </row>
    <row r="104" spans="1:15" s="112" customFormat="1" ht="45" x14ac:dyDescent="0.25">
      <c r="A104" s="77" t="s">
        <v>552</v>
      </c>
      <c r="B104" s="124" t="s">
        <v>359</v>
      </c>
      <c r="C104" s="61" t="s">
        <v>533</v>
      </c>
      <c r="D104" s="77" t="s">
        <v>543</v>
      </c>
      <c r="E104" s="77" t="s">
        <v>694</v>
      </c>
      <c r="F104" s="199" t="s">
        <v>675</v>
      </c>
      <c r="G104" s="61" t="s">
        <v>426</v>
      </c>
      <c r="H104" s="201">
        <v>45000</v>
      </c>
      <c r="I104" s="202"/>
      <c r="J104" s="202"/>
      <c r="K104" s="202"/>
      <c r="L104" s="202"/>
      <c r="M104" s="202"/>
      <c r="N104" s="202"/>
      <c r="O104" s="63">
        <f t="shared" si="5"/>
        <v>45000</v>
      </c>
    </row>
    <row r="105" spans="1:15" ht="60" x14ac:dyDescent="0.25">
      <c r="A105" s="77" t="s">
        <v>554</v>
      </c>
      <c r="B105" s="61" t="s">
        <v>379</v>
      </c>
      <c r="C105" s="61" t="s">
        <v>534</v>
      </c>
      <c r="D105" s="77" t="s">
        <v>545</v>
      </c>
      <c r="E105" s="77" t="s">
        <v>546</v>
      </c>
      <c r="F105" s="62" t="s">
        <v>380</v>
      </c>
      <c r="G105" s="61" t="s">
        <v>381</v>
      </c>
      <c r="H105" s="63">
        <v>11000</v>
      </c>
      <c r="I105" s="63"/>
      <c r="J105" s="63"/>
      <c r="K105" s="63"/>
      <c r="L105" s="63"/>
      <c r="M105" s="63"/>
      <c r="N105" s="63"/>
      <c r="O105" s="63">
        <f t="shared" si="5"/>
        <v>11000</v>
      </c>
    </row>
    <row r="106" spans="1:15" ht="60" x14ac:dyDescent="0.25">
      <c r="A106" s="77" t="s">
        <v>554</v>
      </c>
      <c r="B106" s="61" t="s">
        <v>379</v>
      </c>
      <c r="C106" s="61" t="s">
        <v>534</v>
      </c>
      <c r="D106" s="77" t="s">
        <v>547</v>
      </c>
      <c r="E106" s="77" t="s">
        <v>548</v>
      </c>
      <c r="F106" s="62" t="s">
        <v>387</v>
      </c>
      <c r="G106" s="61" t="s">
        <v>388</v>
      </c>
      <c r="H106" s="63">
        <v>11254.37</v>
      </c>
      <c r="I106" s="63"/>
      <c r="J106" s="63"/>
      <c r="K106" s="63"/>
      <c r="L106" s="63"/>
      <c r="M106" s="63"/>
      <c r="N106" s="63"/>
      <c r="O106" s="63">
        <f t="shared" si="5"/>
        <v>11254.37</v>
      </c>
    </row>
    <row r="107" spans="1:15" ht="60" x14ac:dyDescent="0.25">
      <c r="A107" s="77" t="s">
        <v>554</v>
      </c>
      <c r="B107" s="61" t="s">
        <v>379</v>
      </c>
      <c r="C107" s="61" t="s">
        <v>424</v>
      </c>
      <c r="D107" s="77" t="s">
        <v>545</v>
      </c>
      <c r="E107" s="77" t="s">
        <v>549</v>
      </c>
      <c r="F107" s="62" t="s">
        <v>394</v>
      </c>
      <c r="G107" s="61" t="s">
        <v>395</v>
      </c>
      <c r="H107" s="63">
        <v>5000</v>
      </c>
      <c r="I107" s="63"/>
      <c r="J107" s="63"/>
      <c r="K107" s="63"/>
      <c r="L107" s="63"/>
      <c r="M107" s="63"/>
      <c r="N107" s="63"/>
      <c r="O107" s="63">
        <f t="shared" si="5"/>
        <v>5000</v>
      </c>
    </row>
    <row r="108" spans="1:15" ht="60" x14ac:dyDescent="0.25">
      <c r="A108" s="77" t="s">
        <v>554</v>
      </c>
      <c r="B108" s="61" t="s">
        <v>379</v>
      </c>
      <c r="C108" s="61" t="s">
        <v>424</v>
      </c>
      <c r="D108" s="77" t="s">
        <v>545</v>
      </c>
      <c r="E108" s="77" t="s">
        <v>549</v>
      </c>
      <c r="F108" s="62" t="s">
        <v>400</v>
      </c>
      <c r="G108" s="61" t="s">
        <v>401</v>
      </c>
      <c r="H108" s="63">
        <v>2000</v>
      </c>
      <c r="I108" s="63"/>
      <c r="J108" s="63"/>
      <c r="K108" s="63"/>
      <c r="L108" s="63"/>
      <c r="M108" s="63"/>
      <c r="N108" s="63"/>
      <c r="O108" s="63">
        <f t="shared" si="5"/>
        <v>2000</v>
      </c>
    </row>
    <row r="109" spans="1:15" ht="60" x14ac:dyDescent="0.25">
      <c r="A109" s="77" t="s">
        <v>554</v>
      </c>
      <c r="B109" s="61" t="s">
        <v>379</v>
      </c>
      <c r="C109" s="61" t="s">
        <v>424</v>
      </c>
      <c r="D109" s="77" t="s">
        <v>545</v>
      </c>
      <c r="E109" s="77" t="s">
        <v>549</v>
      </c>
      <c r="F109" s="62" t="s">
        <v>406</v>
      </c>
      <c r="G109" s="61" t="s">
        <v>407</v>
      </c>
      <c r="H109" s="63">
        <v>3000</v>
      </c>
      <c r="I109" s="63"/>
      <c r="J109" s="63"/>
      <c r="K109" s="63"/>
      <c r="L109" s="63"/>
      <c r="M109" s="63"/>
      <c r="N109" s="63"/>
      <c r="O109" s="63">
        <f t="shared" si="5"/>
        <v>3000</v>
      </c>
    </row>
    <row r="110" spans="1:15" ht="60" x14ac:dyDescent="0.25">
      <c r="A110" s="77" t="s">
        <v>553</v>
      </c>
      <c r="B110" s="123" t="s">
        <v>93</v>
      </c>
      <c r="C110" s="61" t="s">
        <v>532</v>
      </c>
      <c r="D110" s="77" t="s">
        <v>550</v>
      </c>
      <c r="E110" s="77" t="s">
        <v>551</v>
      </c>
      <c r="F110" s="123" t="s">
        <v>325</v>
      </c>
      <c r="G110" s="125" t="s">
        <v>154</v>
      </c>
      <c r="H110" s="122">
        <v>15000</v>
      </c>
      <c r="I110" s="63"/>
      <c r="J110" s="63"/>
      <c r="K110" s="63"/>
      <c r="L110" s="63"/>
      <c r="M110" s="63"/>
      <c r="N110" s="63"/>
      <c r="O110" s="63">
        <f t="shared" si="5"/>
        <v>15000</v>
      </c>
    </row>
    <row r="111" spans="1:15" ht="60" x14ac:dyDescent="0.25">
      <c r="A111" s="77" t="s">
        <v>553</v>
      </c>
      <c r="B111" s="123" t="s">
        <v>93</v>
      </c>
      <c r="C111" s="61" t="s">
        <v>532</v>
      </c>
      <c r="D111" s="77" t="s">
        <v>550</v>
      </c>
      <c r="E111" s="77" t="s">
        <v>551</v>
      </c>
      <c r="F111" s="123" t="s">
        <v>330</v>
      </c>
      <c r="G111" s="125" t="s">
        <v>221</v>
      </c>
      <c r="H111" s="122">
        <v>11000</v>
      </c>
      <c r="I111" s="63"/>
      <c r="J111" s="63"/>
      <c r="K111" s="63"/>
      <c r="L111" s="63"/>
      <c r="M111" s="63"/>
      <c r="N111" s="63"/>
      <c r="O111" s="63">
        <f t="shared" si="5"/>
        <v>11000</v>
      </c>
    </row>
    <row r="112" spans="1:15" ht="60" x14ac:dyDescent="0.25">
      <c r="A112" s="77" t="s">
        <v>553</v>
      </c>
      <c r="B112" s="123" t="s">
        <v>93</v>
      </c>
      <c r="C112" s="61" t="s">
        <v>532</v>
      </c>
      <c r="D112" s="77" t="s">
        <v>550</v>
      </c>
      <c r="E112" s="77" t="s">
        <v>551</v>
      </c>
      <c r="F112" s="123" t="s">
        <v>333</v>
      </c>
      <c r="G112" s="125" t="s">
        <v>221</v>
      </c>
      <c r="H112" s="122">
        <v>6000</v>
      </c>
      <c r="I112" s="63"/>
      <c r="J112" s="63"/>
      <c r="K112" s="63"/>
      <c r="L112" s="63"/>
      <c r="M112" s="63"/>
      <c r="N112" s="63"/>
      <c r="O112" s="63">
        <f t="shared" si="5"/>
        <v>6000</v>
      </c>
    </row>
    <row r="113" spans="1:16" ht="60" x14ac:dyDescent="0.25">
      <c r="A113" s="77" t="s">
        <v>553</v>
      </c>
      <c r="B113" s="123" t="s">
        <v>93</v>
      </c>
      <c r="C113" s="61" t="s">
        <v>532</v>
      </c>
      <c r="D113" s="77" t="s">
        <v>550</v>
      </c>
      <c r="E113" s="77" t="s">
        <v>551</v>
      </c>
      <c r="F113" s="123" t="s">
        <v>307</v>
      </c>
      <c r="G113" s="125" t="s">
        <v>221</v>
      </c>
      <c r="H113" s="122">
        <v>7000</v>
      </c>
      <c r="I113" s="63"/>
      <c r="J113" s="63"/>
      <c r="K113" s="63"/>
      <c r="L113" s="63"/>
      <c r="M113" s="63"/>
      <c r="N113" s="63"/>
      <c r="O113" s="63">
        <f t="shared" si="5"/>
        <v>7000</v>
      </c>
    </row>
    <row r="114" spans="1:16" ht="60" x14ac:dyDescent="0.25">
      <c r="A114" s="77" t="s">
        <v>553</v>
      </c>
      <c r="B114" s="123" t="s">
        <v>93</v>
      </c>
      <c r="C114" s="61" t="s">
        <v>532</v>
      </c>
      <c r="D114" s="77" t="s">
        <v>550</v>
      </c>
      <c r="E114" s="77" t="s">
        <v>551</v>
      </c>
      <c r="F114" s="123" t="s">
        <v>311</v>
      </c>
      <c r="G114" s="126" t="s">
        <v>222</v>
      </c>
      <c r="H114" s="122">
        <v>28266.92</v>
      </c>
      <c r="I114" s="63"/>
      <c r="J114" s="63"/>
      <c r="K114" s="63"/>
      <c r="L114" s="63"/>
      <c r="M114" s="63"/>
      <c r="N114" s="63"/>
      <c r="O114" s="63">
        <f t="shared" si="5"/>
        <v>28266.92</v>
      </c>
    </row>
    <row r="115" spans="1:16" ht="60" x14ac:dyDescent="0.25">
      <c r="A115" s="77" t="s">
        <v>553</v>
      </c>
      <c r="B115" s="123" t="s">
        <v>93</v>
      </c>
      <c r="C115" s="61" t="s">
        <v>532</v>
      </c>
      <c r="D115" s="77" t="s">
        <v>550</v>
      </c>
      <c r="E115" s="77" t="s">
        <v>551</v>
      </c>
      <c r="F115" s="123" t="s">
        <v>313</v>
      </c>
      <c r="G115" s="126" t="s">
        <v>138</v>
      </c>
      <c r="H115" s="122">
        <v>10000</v>
      </c>
      <c r="I115" s="63"/>
      <c r="J115" s="63"/>
      <c r="K115" s="63"/>
      <c r="L115" s="63"/>
      <c r="M115" s="63"/>
      <c r="N115" s="63"/>
      <c r="O115" s="63">
        <f t="shared" si="5"/>
        <v>10000</v>
      </c>
    </row>
    <row r="116" spans="1:16" ht="60" x14ac:dyDescent="0.25">
      <c r="A116" s="77" t="s">
        <v>553</v>
      </c>
      <c r="B116" s="123" t="s">
        <v>93</v>
      </c>
      <c r="C116" s="61" t="s">
        <v>532</v>
      </c>
      <c r="D116" s="77" t="s">
        <v>550</v>
      </c>
      <c r="E116" s="77" t="s">
        <v>551</v>
      </c>
      <c r="F116" s="123" t="s">
        <v>315</v>
      </c>
      <c r="G116" s="126" t="s">
        <v>291</v>
      </c>
      <c r="H116" s="122">
        <v>36071.994298763966</v>
      </c>
      <c r="I116" s="63"/>
      <c r="J116" s="63"/>
      <c r="K116" s="63"/>
      <c r="L116" s="63"/>
      <c r="M116" s="63"/>
      <c r="N116" s="63"/>
      <c r="O116" s="63">
        <f t="shared" si="5"/>
        <v>36071.994298763966</v>
      </c>
    </row>
    <row r="117" spans="1:16" ht="60" x14ac:dyDescent="0.25">
      <c r="A117" s="77" t="s">
        <v>553</v>
      </c>
      <c r="B117" s="123" t="s">
        <v>93</v>
      </c>
      <c r="C117" s="61" t="s">
        <v>532</v>
      </c>
      <c r="D117" s="77" t="s">
        <v>550</v>
      </c>
      <c r="E117" s="77" t="s">
        <v>551</v>
      </c>
      <c r="F117" s="123" t="s">
        <v>317</v>
      </c>
      <c r="G117" s="126" t="s">
        <v>137</v>
      </c>
      <c r="H117" s="122">
        <v>22000</v>
      </c>
      <c r="I117" s="63"/>
      <c r="J117" s="63"/>
      <c r="K117" s="63"/>
      <c r="L117" s="63"/>
      <c r="M117" s="63"/>
      <c r="N117" s="63"/>
      <c r="O117" s="63">
        <f t="shared" si="5"/>
        <v>22000</v>
      </c>
    </row>
    <row r="118" spans="1:16" ht="60" x14ac:dyDescent="0.25">
      <c r="A118" s="77" t="s">
        <v>553</v>
      </c>
      <c r="B118" s="123" t="s">
        <v>93</v>
      </c>
      <c r="C118" s="61" t="s">
        <v>532</v>
      </c>
      <c r="D118" s="77" t="s">
        <v>550</v>
      </c>
      <c r="E118" s="77" t="s">
        <v>551</v>
      </c>
      <c r="F118" s="123" t="s">
        <v>318</v>
      </c>
      <c r="G118" s="126" t="s">
        <v>225</v>
      </c>
      <c r="H118" s="122">
        <v>21152.84</v>
      </c>
      <c r="I118" s="63"/>
      <c r="J118" s="63"/>
      <c r="K118" s="63"/>
      <c r="L118" s="63"/>
      <c r="M118" s="63"/>
      <c r="N118" s="63"/>
      <c r="O118" s="63">
        <f t="shared" si="5"/>
        <v>21152.84</v>
      </c>
    </row>
    <row r="119" spans="1:16" ht="60" x14ac:dyDescent="0.25">
      <c r="A119" s="77" t="s">
        <v>553</v>
      </c>
      <c r="B119" s="123" t="s">
        <v>93</v>
      </c>
      <c r="C119" s="61" t="s">
        <v>532</v>
      </c>
      <c r="D119" s="77" t="s">
        <v>550</v>
      </c>
      <c r="E119" s="77" t="s">
        <v>551</v>
      </c>
      <c r="F119" s="123" t="s">
        <v>319</v>
      </c>
      <c r="G119" s="125" t="s">
        <v>220</v>
      </c>
      <c r="H119" s="122">
        <v>10000</v>
      </c>
      <c r="I119" s="63"/>
      <c r="J119" s="63"/>
      <c r="K119" s="63"/>
      <c r="L119" s="63"/>
      <c r="M119" s="63"/>
      <c r="N119" s="63"/>
      <c r="O119" s="63">
        <f t="shared" si="5"/>
        <v>10000</v>
      </c>
    </row>
    <row r="120" spans="1:16" x14ac:dyDescent="0.25">
      <c r="A120" s="218" t="s">
        <v>210</v>
      </c>
      <c r="B120" s="218"/>
      <c r="C120" s="218"/>
      <c r="D120" s="219"/>
      <c r="E120" s="219"/>
      <c r="F120" s="218"/>
      <c r="G120" s="118"/>
      <c r="H120" s="132">
        <f>SUM(H78:H119)</f>
        <v>1808897.2442987643</v>
      </c>
      <c r="I120" s="119">
        <f>SUM(I78:I109)</f>
        <v>0</v>
      </c>
      <c r="J120" s="119">
        <f>SUM(J78:J109)</f>
        <v>20000</v>
      </c>
      <c r="K120" s="119">
        <f>SUM(K78:K109)</f>
        <v>0</v>
      </c>
      <c r="L120" s="119">
        <f>SUM(L78:L109)</f>
        <v>0</v>
      </c>
      <c r="M120" s="119">
        <f>SUM(M78:M109)</f>
        <v>0</v>
      </c>
      <c r="N120" s="119">
        <f>SUM(N78:N119)</f>
        <v>21191758.640000001</v>
      </c>
      <c r="O120" s="119">
        <f>SUM(O78:O119)</f>
        <v>23020655.884298768</v>
      </c>
      <c r="P120" s="127"/>
    </row>
    <row r="121" spans="1:16" ht="20.25" x14ac:dyDescent="0.25">
      <c r="A121" s="228" t="s">
        <v>207</v>
      </c>
      <c r="B121" s="228"/>
      <c r="C121" s="228"/>
      <c r="D121" s="228"/>
      <c r="E121" s="228"/>
      <c r="F121" s="228"/>
      <c r="G121" s="228"/>
      <c r="H121" s="228"/>
      <c r="I121" s="228"/>
      <c r="J121" s="228"/>
      <c r="K121" s="228"/>
      <c r="L121" s="228"/>
      <c r="M121" s="228"/>
      <c r="N121" s="228"/>
      <c r="O121" s="228"/>
    </row>
    <row r="122" spans="1:16" s="85" customFormat="1" ht="60" x14ac:dyDescent="0.25">
      <c r="A122" s="77" t="s">
        <v>555</v>
      </c>
      <c r="B122" s="61" t="s">
        <v>518</v>
      </c>
      <c r="C122" s="61" t="s">
        <v>519</v>
      </c>
      <c r="D122" s="77"/>
      <c r="E122" s="77"/>
      <c r="F122" s="62" t="s">
        <v>520</v>
      </c>
      <c r="G122" s="61"/>
      <c r="H122" s="84"/>
      <c r="I122" s="62"/>
      <c r="J122" s="62"/>
      <c r="K122" s="62"/>
      <c r="L122" s="62"/>
      <c r="M122" s="62"/>
      <c r="N122" s="62">
        <v>710598</v>
      </c>
      <c r="O122" s="63">
        <f t="shared" ref="O122:O124" si="6">SUM(H122:N122)</f>
        <v>710598</v>
      </c>
    </row>
    <row r="123" spans="1:16" s="85" customFormat="1" ht="60" x14ac:dyDescent="0.25">
      <c r="A123" s="77" t="s">
        <v>555</v>
      </c>
      <c r="B123" s="61" t="s">
        <v>518</v>
      </c>
      <c r="C123" s="61" t="s">
        <v>519</v>
      </c>
      <c r="D123" s="77"/>
      <c r="E123" s="77"/>
      <c r="F123" s="62" t="s">
        <v>521</v>
      </c>
      <c r="G123" s="61"/>
      <c r="H123" s="84">
        <v>180000</v>
      </c>
      <c r="I123" s="62"/>
      <c r="J123" s="62"/>
      <c r="K123" s="62"/>
      <c r="L123" s="62"/>
      <c r="M123" s="62"/>
      <c r="N123" s="62"/>
      <c r="O123" s="63">
        <f t="shared" si="6"/>
        <v>180000</v>
      </c>
    </row>
    <row r="124" spans="1:16" s="85" customFormat="1" ht="60" x14ac:dyDescent="0.25">
      <c r="A124" s="77" t="s">
        <v>555</v>
      </c>
      <c r="B124" s="61" t="s">
        <v>518</v>
      </c>
      <c r="C124" s="61" t="s">
        <v>519</v>
      </c>
      <c r="D124" s="77"/>
      <c r="E124" s="77"/>
      <c r="F124" s="62" t="s">
        <v>522</v>
      </c>
      <c r="G124" s="61"/>
      <c r="H124" s="84">
        <v>60000</v>
      </c>
      <c r="I124" s="62"/>
      <c r="J124" s="62"/>
      <c r="K124" s="62"/>
      <c r="L124" s="62"/>
      <c r="M124" s="62"/>
      <c r="N124" s="62"/>
      <c r="O124" s="63">
        <f t="shared" si="6"/>
        <v>60000</v>
      </c>
    </row>
    <row r="125" spans="1:16" s="45" customFormat="1" ht="60" x14ac:dyDescent="0.25">
      <c r="A125" s="77" t="s">
        <v>552</v>
      </c>
      <c r="B125" s="64" t="s">
        <v>95</v>
      </c>
      <c r="C125" s="61" t="s">
        <v>533</v>
      </c>
      <c r="D125" s="77" t="s">
        <v>218</v>
      </c>
      <c r="E125" s="77" t="s">
        <v>166</v>
      </c>
      <c r="F125" s="62" t="s">
        <v>232</v>
      </c>
      <c r="G125" s="61" t="s">
        <v>97</v>
      </c>
      <c r="H125" s="63">
        <v>2986612.74</v>
      </c>
      <c r="I125" s="60"/>
      <c r="J125" s="60"/>
      <c r="K125" s="60"/>
      <c r="L125" s="60"/>
      <c r="M125" s="60"/>
      <c r="N125" s="60"/>
      <c r="O125" s="63">
        <f>SUM(H125:N125)</f>
        <v>2986612.74</v>
      </c>
    </row>
    <row r="126" spans="1:16" s="45" customFormat="1" ht="60" x14ac:dyDescent="0.25">
      <c r="A126" s="77" t="s">
        <v>552</v>
      </c>
      <c r="B126" s="64" t="s">
        <v>95</v>
      </c>
      <c r="C126" s="61" t="s">
        <v>533</v>
      </c>
      <c r="D126" s="77" t="s">
        <v>218</v>
      </c>
      <c r="E126" s="77" t="s">
        <v>160</v>
      </c>
      <c r="F126" s="62" t="s">
        <v>233</v>
      </c>
      <c r="G126" s="61" t="s">
        <v>97</v>
      </c>
      <c r="H126" s="63">
        <v>305000</v>
      </c>
      <c r="I126" s="60"/>
      <c r="J126" s="60"/>
      <c r="K126" s="60"/>
      <c r="L126" s="60"/>
      <c r="M126" s="60"/>
      <c r="N126" s="60"/>
      <c r="O126" s="63">
        <f t="shared" ref="O126:O170" si="7">SUM(H126:N126)</f>
        <v>305000</v>
      </c>
    </row>
    <row r="127" spans="1:16" s="45" customFormat="1" ht="60" x14ac:dyDescent="0.25">
      <c r="A127" s="77" t="s">
        <v>552</v>
      </c>
      <c r="B127" s="64" t="s">
        <v>95</v>
      </c>
      <c r="C127" s="61" t="s">
        <v>533</v>
      </c>
      <c r="D127" s="77" t="s">
        <v>218</v>
      </c>
      <c r="E127" s="77" t="s">
        <v>160</v>
      </c>
      <c r="F127" s="62" t="s">
        <v>234</v>
      </c>
      <c r="G127" s="61" t="s">
        <v>97</v>
      </c>
      <c r="H127" s="63">
        <v>920000</v>
      </c>
      <c r="I127" s="60"/>
      <c r="J127" s="60"/>
      <c r="K127" s="60"/>
      <c r="L127" s="60"/>
      <c r="M127" s="60"/>
      <c r="N127" s="60"/>
      <c r="O127" s="63">
        <f t="shared" si="7"/>
        <v>920000</v>
      </c>
    </row>
    <row r="128" spans="1:16" s="45" customFormat="1" ht="60" x14ac:dyDescent="0.25">
      <c r="A128" s="77" t="s">
        <v>552</v>
      </c>
      <c r="B128" s="64" t="s">
        <v>95</v>
      </c>
      <c r="C128" s="61" t="s">
        <v>533</v>
      </c>
      <c r="D128" s="77" t="s">
        <v>218</v>
      </c>
      <c r="E128" s="77" t="s">
        <v>166</v>
      </c>
      <c r="F128" s="62" t="s">
        <v>235</v>
      </c>
      <c r="G128" s="61" t="s">
        <v>97</v>
      </c>
      <c r="H128" s="63">
        <v>796419.79</v>
      </c>
      <c r="I128" s="60"/>
      <c r="J128" s="60"/>
      <c r="K128" s="60"/>
      <c r="L128" s="60"/>
      <c r="M128" s="60"/>
      <c r="N128" s="60"/>
      <c r="O128" s="63">
        <f t="shared" si="7"/>
        <v>796419.79</v>
      </c>
    </row>
    <row r="129" spans="1:15" s="45" customFormat="1" ht="60" x14ac:dyDescent="0.25">
      <c r="A129" s="77" t="s">
        <v>552</v>
      </c>
      <c r="B129" s="64" t="s">
        <v>95</v>
      </c>
      <c r="C129" s="61" t="s">
        <v>533</v>
      </c>
      <c r="D129" s="77" t="s">
        <v>218</v>
      </c>
      <c r="E129" s="77" t="s">
        <v>166</v>
      </c>
      <c r="F129" s="62" t="s">
        <v>236</v>
      </c>
      <c r="G129" s="61" t="s">
        <v>97</v>
      </c>
      <c r="H129" s="63">
        <v>350000</v>
      </c>
      <c r="I129" s="60"/>
      <c r="J129" s="60"/>
      <c r="K129" s="60"/>
      <c r="L129" s="60"/>
      <c r="M129" s="60"/>
      <c r="N129" s="60"/>
      <c r="O129" s="63">
        <f t="shared" si="7"/>
        <v>350000</v>
      </c>
    </row>
    <row r="130" spans="1:15" s="45" customFormat="1" ht="60" x14ac:dyDescent="0.25">
      <c r="A130" s="77" t="s">
        <v>552</v>
      </c>
      <c r="B130" s="64" t="s">
        <v>95</v>
      </c>
      <c r="C130" s="61" t="s">
        <v>533</v>
      </c>
      <c r="D130" s="77" t="s">
        <v>218</v>
      </c>
      <c r="E130" s="77" t="s">
        <v>166</v>
      </c>
      <c r="F130" s="62" t="s">
        <v>237</v>
      </c>
      <c r="G130" s="61" t="s">
        <v>97</v>
      </c>
      <c r="H130" s="63">
        <v>280000</v>
      </c>
      <c r="I130" s="60"/>
      <c r="J130" s="60"/>
      <c r="K130" s="60"/>
      <c r="L130" s="60"/>
      <c r="M130" s="60"/>
      <c r="N130" s="60"/>
      <c r="O130" s="63">
        <f t="shared" si="7"/>
        <v>280000</v>
      </c>
    </row>
    <row r="131" spans="1:15" s="45" customFormat="1" ht="60" x14ac:dyDescent="0.25">
      <c r="A131" s="77" t="s">
        <v>552</v>
      </c>
      <c r="B131" s="64" t="s">
        <v>95</v>
      </c>
      <c r="C131" s="61" t="s">
        <v>533</v>
      </c>
      <c r="D131" s="77" t="s">
        <v>218</v>
      </c>
      <c r="E131" s="77" t="s">
        <v>166</v>
      </c>
      <c r="F131" s="62" t="s">
        <v>238</v>
      </c>
      <c r="G131" s="61" t="s">
        <v>97</v>
      </c>
      <c r="H131" s="63">
        <v>75000</v>
      </c>
      <c r="I131" s="60"/>
      <c r="J131" s="60"/>
      <c r="K131" s="60"/>
      <c r="L131" s="60"/>
      <c r="M131" s="60"/>
      <c r="N131" s="60"/>
      <c r="O131" s="63">
        <f t="shared" si="7"/>
        <v>75000</v>
      </c>
    </row>
    <row r="132" spans="1:15" s="45" customFormat="1" ht="60" x14ac:dyDescent="0.25">
      <c r="A132" s="77" t="s">
        <v>552</v>
      </c>
      <c r="B132" s="64" t="s">
        <v>95</v>
      </c>
      <c r="C132" s="61" t="s">
        <v>533</v>
      </c>
      <c r="D132" s="77" t="s">
        <v>218</v>
      </c>
      <c r="E132" s="77" t="s">
        <v>166</v>
      </c>
      <c r="F132" s="62" t="s">
        <v>239</v>
      </c>
      <c r="G132" s="61" t="s">
        <v>97</v>
      </c>
      <c r="H132" s="63">
        <v>240000</v>
      </c>
      <c r="I132" s="60"/>
      <c r="J132" s="60"/>
      <c r="K132" s="60"/>
      <c r="L132" s="60"/>
      <c r="M132" s="60"/>
      <c r="N132" s="60"/>
      <c r="O132" s="63">
        <f t="shared" si="7"/>
        <v>240000</v>
      </c>
    </row>
    <row r="133" spans="1:15" s="45" customFormat="1" ht="60" x14ac:dyDescent="0.25">
      <c r="A133" s="77" t="s">
        <v>552</v>
      </c>
      <c r="B133" s="64" t="s">
        <v>95</v>
      </c>
      <c r="C133" s="61" t="s">
        <v>533</v>
      </c>
      <c r="D133" s="77" t="s">
        <v>218</v>
      </c>
      <c r="E133" s="77" t="s">
        <v>166</v>
      </c>
      <c r="F133" s="62" t="s">
        <v>240</v>
      </c>
      <c r="G133" s="61" t="s">
        <v>97</v>
      </c>
      <c r="H133" s="63">
        <v>650000</v>
      </c>
      <c r="I133" s="60"/>
      <c r="J133" s="60"/>
      <c r="K133" s="60"/>
      <c r="L133" s="60"/>
      <c r="M133" s="60"/>
      <c r="N133" s="60"/>
      <c r="O133" s="63">
        <f t="shared" si="7"/>
        <v>650000</v>
      </c>
    </row>
    <row r="134" spans="1:15" s="45" customFormat="1" ht="60" x14ac:dyDescent="0.25">
      <c r="A134" s="77" t="s">
        <v>552</v>
      </c>
      <c r="B134" s="64" t="s">
        <v>95</v>
      </c>
      <c r="C134" s="61" t="s">
        <v>533</v>
      </c>
      <c r="D134" s="77" t="s">
        <v>218</v>
      </c>
      <c r="E134" s="77" t="s">
        <v>166</v>
      </c>
      <c r="F134" s="62" t="s">
        <v>241</v>
      </c>
      <c r="G134" s="61" t="s">
        <v>97</v>
      </c>
      <c r="H134" s="63">
        <v>150000</v>
      </c>
      <c r="I134" s="60"/>
      <c r="J134" s="60"/>
      <c r="K134" s="60"/>
      <c r="L134" s="60"/>
      <c r="M134" s="60"/>
      <c r="N134" s="60"/>
      <c r="O134" s="63">
        <f t="shared" si="7"/>
        <v>150000</v>
      </c>
    </row>
    <row r="135" spans="1:15" s="45" customFormat="1" ht="60" x14ac:dyDescent="0.25">
      <c r="A135" s="77" t="s">
        <v>552</v>
      </c>
      <c r="B135" s="64" t="s">
        <v>95</v>
      </c>
      <c r="C135" s="61" t="s">
        <v>533</v>
      </c>
      <c r="D135" s="77" t="s">
        <v>218</v>
      </c>
      <c r="E135" s="77" t="s">
        <v>160</v>
      </c>
      <c r="F135" s="62" t="s">
        <v>242</v>
      </c>
      <c r="G135" s="61" t="s">
        <v>97</v>
      </c>
      <c r="H135" s="63">
        <v>120000</v>
      </c>
      <c r="I135" s="60"/>
      <c r="J135" s="60"/>
      <c r="K135" s="60"/>
      <c r="L135" s="60"/>
      <c r="M135" s="60"/>
      <c r="N135" s="60"/>
      <c r="O135" s="63">
        <f t="shared" si="7"/>
        <v>120000</v>
      </c>
    </row>
    <row r="136" spans="1:15" s="45" customFormat="1" ht="60" x14ac:dyDescent="0.25">
      <c r="A136" s="77" t="s">
        <v>552</v>
      </c>
      <c r="B136" s="64" t="s">
        <v>95</v>
      </c>
      <c r="C136" s="61" t="s">
        <v>533</v>
      </c>
      <c r="D136" s="77" t="s">
        <v>218</v>
      </c>
      <c r="E136" s="77" t="s">
        <v>160</v>
      </c>
      <c r="F136" s="62" t="s">
        <v>243</v>
      </c>
      <c r="G136" s="61" t="s">
        <v>97</v>
      </c>
      <c r="H136" s="63">
        <v>250000</v>
      </c>
      <c r="I136" s="60"/>
      <c r="J136" s="60"/>
      <c r="K136" s="60"/>
      <c r="L136" s="60"/>
      <c r="M136" s="60"/>
      <c r="N136" s="60"/>
      <c r="O136" s="63">
        <f t="shared" si="7"/>
        <v>250000</v>
      </c>
    </row>
    <row r="137" spans="1:15" s="45" customFormat="1" ht="60" x14ac:dyDescent="0.25">
      <c r="A137" s="77" t="s">
        <v>552</v>
      </c>
      <c r="B137" s="64" t="s">
        <v>95</v>
      </c>
      <c r="C137" s="61" t="s">
        <v>533</v>
      </c>
      <c r="D137" s="77" t="s">
        <v>218</v>
      </c>
      <c r="E137" s="77" t="s">
        <v>160</v>
      </c>
      <c r="F137" s="62" t="s">
        <v>244</v>
      </c>
      <c r="G137" s="61" t="s">
        <v>97</v>
      </c>
      <c r="H137" s="63">
        <v>65000</v>
      </c>
      <c r="I137" s="60"/>
      <c r="J137" s="60"/>
      <c r="K137" s="60"/>
      <c r="L137" s="60"/>
      <c r="M137" s="60"/>
      <c r="N137" s="60"/>
      <c r="O137" s="63">
        <f t="shared" si="7"/>
        <v>65000</v>
      </c>
    </row>
    <row r="138" spans="1:15" s="45" customFormat="1" ht="60" x14ac:dyDescent="0.25">
      <c r="A138" s="77" t="s">
        <v>552</v>
      </c>
      <c r="B138" s="64" t="s">
        <v>95</v>
      </c>
      <c r="C138" s="61" t="s">
        <v>533</v>
      </c>
      <c r="D138" s="77" t="s">
        <v>218</v>
      </c>
      <c r="E138" s="77" t="s">
        <v>160</v>
      </c>
      <c r="F138" s="62" t="s">
        <v>245</v>
      </c>
      <c r="G138" s="61" t="s">
        <v>97</v>
      </c>
      <c r="H138" s="63">
        <v>1200000</v>
      </c>
      <c r="I138" s="60"/>
      <c r="J138" s="60"/>
      <c r="K138" s="60"/>
      <c r="L138" s="60"/>
      <c r="M138" s="60"/>
      <c r="N138" s="60"/>
      <c r="O138" s="63">
        <f t="shared" si="7"/>
        <v>1200000</v>
      </c>
    </row>
    <row r="139" spans="1:15" s="45" customFormat="1" ht="60" x14ac:dyDescent="0.25">
      <c r="A139" s="77" t="s">
        <v>552</v>
      </c>
      <c r="B139" s="64" t="s">
        <v>95</v>
      </c>
      <c r="C139" s="61" t="s">
        <v>533</v>
      </c>
      <c r="D139" s="77" t="s">
        <v>218</v>
      </c>
      <c r="E139" s="77" t="s">
        <v>160</v>
      </c>
      <c r="F139" s="62" t="s">
        <v>246</v>
      </c>
      <c r="G139" s="61" t="s">
        <v>97</v>
      </c>
      <c r="H139" s="63">
        <v>14547745.92</v>
      </c>
      <c r="I139" s="60"/>
      <c r="J139" s="60"/>
      <c r="K139" s="60"/>
      <c r="L139" s="60"/>
      <c r="M139" s="60"/>
      <c r="N139" s="60"/>
      <c r="O139" s="63">
        <f t="shared" si="7"/>
        <v>14547745.92</v>
      </c>
    </row>
    <row r="140" spans="1:15" s="45" customFormat="1" ht="60" x14ac:dyDescent="0.25">
      <c r="A140" s="77" t="s">
        <v>552</v>
      </c>
      <c r="B140" s="64" t="s">
        <v>95</v>
      </c>
      <c r="C140" s="61" t="s">
        <v>533</v>
      </c>
      <c r="D140" s="77" t="s">
        <v>218</v>
      </c>
      <c r="E140" s="77" t="s">
        <v>166</v>
      </c>
      <c r="F140" s="62" t="s">
        <v>247</v>
      </c>
      <c r="G140" s="61" t="s">
        <v>97</v>
      </c>
      <c r="H140" s="63">
        <v>80000</v>
      </c>
      <c r="I140" s="60"/>
      <c r="J140" s="60"/>
      <c r="K140" s="60"/>
      <c r="L140" s="60"/>
      <c r="M140" s="60"/>
      <c r="N140" s="60"/>
      <c r="O140" s="63">
        <f t="shared" si="7"/>
        <v>80000</v>
      </c>
    </row>
    <row r="141" spans="1:15" s="45" customFormat="1" ht="60" x14ac:dyDescent="0.25">
      <c r="A141" s="77" t="s">
        <v>552</v>
      </c>
      <c r="B141" s="64" t="s">
        <v>95</v>
      </c>
      <c r="C141" s="61" t="s">
        <v>533</v>
      </c>
      <c r="D141" s="77" t="s">
        <v>218</v>
      </c>
      <c r="E141" s="77" t="s">
        <v>160</v>
      </c>
      <c r="F141" s="62" t="s">
        <v>248</v>
      </c>
      <c r="G141" s="61" t="s">
        <v>97</v>
      </c>
      <c r="H141" s="63">
        <v>7500000</v>
      </c>
      <c r="I141" s="60"/>
      <c r="J141" s="60"/>
      <c r="K141" s="60"/>
      <c r="L141" s="60"/>
      <c r="M141" s="60"/>
      <c r="N141" s="60"/>
      <c r="O141" s="63">
        <f t="shared" si="7"/>
        <v>7500000</v>
      </c>
    </row>
    <row r="142" spans="1:15" s="45" customFormat="1" ht="60" x14ac:dyDescent="0.25">
      <c r="A142" s="77" t="s">
        <v>552</v>
      </c>
      <c r="B142" s="64" t="s">
        <v>95</v>
      </c>
      <c r="C142" s="61" t="s">
        <v>533</v>
      </c>
      <c r="D142" s="77" t="s">
        <v>218</v>
      </c>
      <c r="E142" s="77" t="s">
        <v>160</v>
      </c>
      <c r="F142" s="62" t="s">
        <v>249</v>
      </c>
      <c r="G142" s="61" t="s">
        <v>225</v>
      </c>
      <c r="H142" s="63">
        <v>240000</v>
      </c>
      <c r="I142" s="60"/>
      <c r="J142" s="60"/>
      <c r="K142" s="60"/>
      <c r="L142" s="60"/>
      <c r="M142" s="60"/>
      <c r="N142" s="60"/>
      <c r="O142" s="63">
        <f t="shared" si="7"/>
        <v>240000</v>
      </c>
    </row>
    <row r="143" spans="1:15" s="45" customFormat="1" ht="60" x14ac:dyDescent="0.25">
      <c r="A143" s="77" t="s">
        <v>552</v>
      </c>
      <c r="B143" s="64" t="s">
        <v>95</v>
      </c>
      <c r="C143" s="61" t="s">
        <v>533</v>
      </c>
      <c r="D143" s="77" t="s">
        <v>218</v>
      </c>
      <c r="E143" s="77" t="s">
        <v>160</v>
      </c>
      <c r="F143" s="62" t="s">
        <v>250</v>
      </c>
      <c r="G143" s="61" t="s">
        <v>225</v>
      </c>
      <c r="H143" s="63">
        <v>60000</v>
      </c>
      <c r="I143" s="60"/>
      <c r="J143" s="60"/>
      <c r="K143" s="60"/>
      <c r="L143" s="60"/>
      <c r="M143" s="60"/>
      <c r="N143" s="60"/>
      <c r="O143" s="63">
        <f t="shared" si="7"/>
        <v>60000</v>
      </c>
    </row>
    <row r="144" spans="1:15" s="45" customFormat="1" ht="60" x14ac:dyDescent="0.25">
      <c r="A144" s="77" t="s">
        <v>552</v>
      </c>
      <c r="B144" s="64" t="s">
        <v>95</v>
      </c>
      <c r="C144" s="61" t="s">
        <v>533</v>
      </c>
      <c r="D144" s="77" t="s">
        <v>218</v>
      </c>
      <c r="E144" s="77" t="s">
        <v>160</v>
      </c>
      <c r="F144" s="62" t="s">
        <v>251</v>
      </c>
      <c r="G144" s="61" t="s">
        <v>225</v>
      </c>
      <c r="H144" s="63">
        <v>100000</v>
      </c>
      <c r="I144" s="60"/>
      <c r="J144" s="60"/>
      <c r="K144" s="60"/>
      <c r="L144" s="60"/>
      <c r="M144" s="60"/>
      <c r="N144" s="60"/>
      <c r="O144" s="63">
        <f t="shared" si="7"/>
        <v>100000</v>
      </c>
    </row>
    <row r="145" spans="1:15" s="45" customFormat="1" ht="60" x14ac:dyDescent="0.25">
      <c r="A145" s="77" t="s">
        <v>552</v>
      </c>
      <c r="B145" s="64" t="s">
        <v>95</v>
      </c>
      <c r="C145" s="61" t="s">
        <v>533</v>
      </c>
      <c r="D145" s="77" t="s">
        <v>218</v>
      </c>
      <c r="E145" s="77" t="s">
        <v>166</v>
      </c>
      <c r="F145" s="62" t="s">
        <v>252</v>
      </c>
      <c r="G145" s="61" t="s">
        <v>225</v>
      </c>
      <c r="H145" s="63">
        <v>270000</v>
      </c>
      <c r="I145" s="60"/>
      <c r="J145" s="60"/>
      <c r="K145" s="60"/>
      <c r="L145" s="60"/>
      <c r="M145" s="60"/>
      <c r="N145" s="60"/>
      <c r="O145" s="63">
        <f t="shared" si="7"/>
        <v>270000</v>
      </c>
    </row>
    <row r="146" spans="1:15" s="45" customFormat="1" ht="60" x14ac:dyDescent="0.25">
      <c r="A146" s="77" t="s">
        <v>552</v>
      </c>
      <c r="B146" s="64" t="s">
        <v>95</v>
      </c>
      <c r="C146" s="61" t="s">
        <v>533</v>
      </c>
      <c r="D146" s="77" t="s">
        <v>218</v>
      </c>
      <c r="E146" s="77" t="s">
        <v>160</v>
      </c>
      <c r="F146" s="62" t="s">
        <v>253</v>
      </c>
      <c r="G146" s="61" t="s">
        <v>133</v>
      </c>
      <c r="H146" s="63">
        <v>25000</v>
      </c>
      <c r="I146" s="60"/>
      <c r="J146" s="60"/>
      <c r="K146" s="60"/>
      <c r="L146" s="60"/>
      <c r="M146" s="60"/>
      <c r="N146" s="60"/>
      <c r="O146" s="63">
        <f t="shared" si="7"/>
        <v>25000</v>
      </c>
    </row>
    <row r="147" spans="1:15" s="45" customFormat="1" ht="60" x14ac:dyDescent="0.25">
      <c r="A147" s="77" t="s">
        <v>552</v>
      </c>
      <c r="B147" s="64" t="s">
        <v>95</v>
      </c>
      <c r="C147" s="61" t="s">
        <v>533</v>
      </c>
      <c r="D147" s="77" t="s">
        <v>218</v>
      </c>
      <c r="E147" s="77" t="s">
        <v>160</v>
      </c>
      <c r="F147" s="62" t="s">
        <v>254</v>
      </c>
      <c r="G147" s="61" t="s">
        <v>139</v>
      </c>
      <c r="H147" s="63">
        <v>180000</v>
      </c>
      <c r="I147" s="60"/>
      <c r="J147" s="60"/>
      <c r="K147" s="60"/>
      <c r="L147" s="60"/>
      <c r="M147" s="60"/>
      <c r="N147" s="60"/>
      <c r="O147" s="63">
        <f t="shared" si="7"/>
        <v>180000</v>
      </c>
    </row>
    <row r="148" spans="1:15" s="45" customFormat="1" ht="60" x14ac:dyDescent="0.25">
      <c r="A148" s="77" t="s">
        <v>552</v>
      </c>
      <c r="B148" s="64" t="s">
        <v>95</v>
      </c>
      <c r="C148" s="61" t="s">
        <v>533</v>
      </c>
      <c r="D148" s="77" t="s">
        <v>218</v>
      </c>
      <c r="E148" s="77" t="s">
        <v>160</v>
      </c>
      <c r="F148" s="62" t="s">
        <v>255</v>
      </c>
      <c r="G148" s="61" t="s">
        <v>138</v>
      </c>
      <c r="H148" s="63">
        <v>170123.07</v>
      </c>
      <c r="I148" s="60"/>
      <c r="J148" s="60"/>
      <c r="K148" s="60"/>
      <c r="L148" s="60"/>
      <c r="M148" s="60"/>
      <c r="N148" s="60"/>
      <c r="O148" s="63">
        <f t="shared" si="7"/>
        <v>170123.07</v>
      </c>
    </row>
    <row r="149" spans="1:15" s="45" customFormat="1" ht="60" x14ac:dyDescent="0.25">
      <c r="A149" s="77" t="s">
        <v>552</v>
      </c>
      <c r="B149" s="64" t="s">
        <v>95</v>
      </c>
      <c r="C149" s="61" t="s">
        <v>533</v>
      </c>
      <c r="D149" s="77" t="s">
        <v>218</v>
      </c>
      <c r="E149" s="77" t="s">
        <v>160</v>
      </c>
      <c r="F149" s="62" t="s">
        <v>256</v>
      </c>
      <c r="G149" s="61" t="s">
        <v>220</v>
      </c>
      <c r="H149" s="63">
        <v>280000</v>
      </c>
      <c r="I149" s="60"/>
      <c r="J149" s="60"/>
      <c r="K149" s="60"/>
      <c r="L149" s="60"/>
      <c r="M149" s="60"/>
      <c r="N149" s="60"/>
      <c r="O149" s="63">
        <f t="shared" si="7"/>
        <v>280000</v>
      </c>
    </row>
    <row r="150" spans="1:15" s="45" customFormat="1" ht="60" x14ac:dyDescent="0.25">
      <c r="A150" s="77" t="s">
        <v>552</v>
      </c>
      <c r="B150" s="64" t="s">
        <v>95</v>
      </c>
      <c r="C150" s="61" t="s">
        <v>533</v>
      </c>
      <c r="D150" s="77" t="s">
        <v>218</v>
      </c>
      <c r="E150" s="77" t="s">
        <v>160</v>
      </c>
      <c r="F150" s="62" t="s">
        <v>257</v>
      </c>
      <c r="G150" s="61" t="s">
        <v>220</v>
      </c>
      <c r="H150" s="63">
        <v>3686357</v>
      </c>
      <c r="I150" s="60"/>
      <c r="J150" s="60"/>
      <c r="K150" s="60"/>
      <c r="L150" s="60"/>
      <c r="M150" s="60"/>
      <c r="N150" s="60"/>
      <c r="O150" s="63">
        <f t="shared" si="7"/>
        <v>3686357</v>
      </c>
    </row>
    <row r="151" spans="1:15" s="45" customFormat="1" ht="60" x14ac:dyDescent="0.25">
      <c r="A151" s="77" t="s">
        <v>552</v>
      </c>
      <c r="B151" s="64" t="s">
        <v>95</v>
      </c>
      <c r="C151" s="61" t="s">
        <v>533</v>
      </c>
      <c r="D151" s="77" t="s">
        <v>218</v>
      </c>
      <c r="E151" s="77" t="s">
        <v>166</v>
      </c>
      <c r="F151" s="62" t="s">
        <v>258</v>
      </c>
      <c r="G151" s="61" t="s">
        <v>220</v>
      </c>
      <c r="H151" s="63">
        <v>244000</v>
      </c>
      <c r="I151" s="60"/>
      <c r="J151" s="60"/>
      <c r="K151" s="60"/>
      <c r="L151" s="60"/>
      <c r="M151" s="60"/>
      <c r="N151" s="60"/>
      <c r="O151" s="63">
        <f t="shared" si="7"/>
        <v>244000</v>
      </c>
    </row>
    <row r="152" spans="1:15" s="85" customFormat="1" ht="45" x14ac:dyDescent="0.25">
      <c r="A152" s="77" t="s">
        <v>552</v>
      </c>
      <c r="B152" s="61" t="s">
        <v>361</v>
      </c>
      <c r="C152" s="61" t="s">
        <v>533</v>
      </c>
      <c r="D152" s="77" t="s">
        <v>557</v>
      </c>
      <c r="E152" s="77" t="s">
        <v>541</v>
      </c>
      <c r="F152" s="62" t="s">
        <v>453</v>
      </c>
      <c r="G152" s="61" t="s">
        <v>448</v>
      </c>
      <c r="H152" s="63"/>
      <c r="I152" s="63"/>
      <c r="J152" s="63"/>
      <c r="K152" s="63"/>
      <c r="L152" s="63"/>
      <c r="M152" s="63"/>
      <c r="N152" s="63">
        <v>2500000</v>
      </c>
      <c r="O152" s="63">
        <f t="shared" si="7"/>
        <v>2500000</v>
      </c>
    </row>
    <row r="153" spans="1:15" s="85" customFormat="1" ht="45" x14ac:dyDescent="0.25">
      <c r="A153" s="77" t="s">
        <v>552</v>
      </c>
      <c r="B153" s="61" t="s">
        <v>361</v>
      </c>
      <c r="C153" s="61" t="s">
        <v>533</v>
      </c>
      <c r="D153" s="77" t="s">
        <v>557</v>
      </c>
      <c r="E153" s="77" t="s">
        <v>541</v>
      </c>
      <c r="F153" s="62" t="s">
        <v>454</v>
      </c>
      <c r="G153" s="61" t="s">
        <v>448</v>
      </c>
      <c r="H153" s="63"/>
      <c r="I153" s="63"/>
      <c r="J153" s="63"/>
      <c r="K153" s="63"/>
      <c r="L153" s="63"/>
      <c r="M153" s="63"/>
      <c r="N153" s="63">
        <v>40000</v>
      </c>
      <c r="O153" s="63">
        <f t="shared" si="7"/>
        <v>40000</v>
      </c>
    </row>
    <row r="154" spans="1:15" s="85" customFormat="1" ht="45" x14ac:dyDescent="0.25">
      <c r="A154" s="77" t="s">
        <v>552</v>
      </c>
      <c r="B154" s="61" t="s">
        <v>361</v>
      </c>
      <c r="C154" s="61" t="s">
        <v>533</v>
      </c>
      <c r="D154" s="77" t="s">
        <v>557</v>
      </c>
      <c r="E154" s="77" t="s">
        <v>541</v>
      </c>
      <c r="F154" s="62" t="s">
        <v>455</v>
      </c>
      <c r="G154" s="61" t="s">
        <v>448</v>
      </c>
      <c r="H154" s="63"/>
      <c r="I154" s="63"/>
      <c r="J154" s="63"/>
      <c r="K154" s="63"/>
      <c r="L154" s="63"/>
      <c r="M154" s="63"/>
      <c r="N154" s="63">
        <v>15000</v>
      </c>
      <c r="O154" s="63">
        <f t="shared" si="7"/>
        <v>15000</v>
      </c>
    </row>
    <row r="155" spans="1:15" s="85" customFormat="1" ht="45" x14ac:dyDescent="0.25">
      <c r="A155" s="77" t="s">
        <v>552</v>
      </c>
      <c r="B155" s="61" t="s">
        <v>361</v>
      </c>
      <c r="C155" s="61" t="s">
        <v>533</v>
      </c>
      <c r="D155" s="77" t="s">
        <v>557</v>
      </c>
      <c r="E155" s="77" t="s">
        <v>541</v>
      </c>
      <c r="F155" s="62" t="s">
        <v>456</v>
      </c>
      <c r="G155" s="61" t="s">
        <v>448</v>
      </c>
      <c r="H155" s="63"/>
      <c r="I155" s="63"/>
      <c r="J155" s="63"/>
      <c r="K155" s="63"/>
      <c r="L155" s="63"/>
      <c r="M155" s="63"/>
      <c r="N155" s="63">
        <v>60000</v>
      </c>
      <c r="O155" s="63">
        <f t="shared" si="7"/>
        <v>60000</v>
      </c>
    </row>
    <row r="156" spans="1:15" s="85" customFormat="1" ht="45" x14ac:dyDescent="0.25">
      <c r="A156" s="77" t="s">
        <v>552</v>
      </c>
      <c r="B156" s="61" t="s">
        <v>361</v>
      </c>
      <c r="C156" s="61" t="s">
        <v>533</v>
      </c>
      <c r="D156" s="77" t="s">
        <v>557</v>
      </c>
      <c r="E156" s="77" t="s">
        <v>541</v>
      </c>
      <c r="F156" s="62" t="s">
        <v>457</v>
      </c>
      <c r="G156" s="61" t="s">
        <v>458</v>
      </c>
      <c r="H156" s="63"/>
      <c r="I156" s="63"/>
      <c r="J156" s="63"/>
      <c r="K156" s="63"/>
      <c r="L156" s="63"/>
      <c r="M156" s="63"/>
      <c r="N156" s="63">
        <v>25000</v>
      </c>
      <c r="O156" s="63">
        <f t="shared" si="7"/>
        <v>25000</v>
      </c>
    </row>
    <row r="157" spans="1:15" s="85" customFormat="1" ht="45" x14ac:dyDescent="0.25">
      <c r="A157" s="77" t="s">
        <v>552</v>
      </c>
      <c r="B157" s="61" t="s">
        <v>361</v>
      </c>
      <c r="C157" s="61" t="s">
        <v>533</v>
      </c>
      <c r="D157" s="77" t="s">
        <v>557</v>
      </c>
      <c r="E157" s="77" t="s">
        <v>541</v>
      </c>
      <c r="F157" s="62" t="s">
        <v>459</v>
      </c>
      <c r="G157" s="61" t="s">
        <v>458</v>
      </c>
      <c r="H157" s="63"/>
      <c r="I157" s="63"/>
      <c r="J157" s="63"/>
      <c r="K157" s="63"/>
      <c r="L157" s="63"/>
      <c r="M157" s="63"/>
      <c r="N157" s="63">
        <v>300000</v>
      </c>
      <c r="O157" s="63">
        <f t="shared" si="7"/>
        <v>300000</v>
      </c>
    </row>
    <row r="158" spans="1:15" s="85" customFormat="1" ht="45" x14ac:dyDescent="0.25">
      <c r="A158" s="77" t="s">
        <v>552</v>
      </c>
      <c r="B158" s="61" t="s">
        <v>361</v>
      </c>
      <c r="C158" s="61" t="s">
        <v>533</v>
      </c>
      <c r="D158" s="77" t="s">
        <v>557</v>
      </c>
      <c r="E158" s="77" t="s">
        <v>558</v>
      </c>
      <c r="F158" s="62" t="s">
        <v>460</v>
      </c>
      <c r="G158" s="61" t="s">
        <v>461</v>
      </c>
      <c r="H158" s="63"/>
      <c r="I158" s="63"/>
      <c r="J158" s="63"/>
      <c r="K158" s="63"/>
      <c r="L158" s="63"/>
      <c r="M158" s="63"/>
      <c r="N158" s="63">
        <v>10000</v>
      </c>
      <c r="O158" s="63">
        <f t="shared" si="7"/>
        <v>10000</v>
      </c>
    </row>
    <row r="159" spans="1:15" s="85" customFormat="1" ht="45" x14ac:dyDescent="0.25">
      <c r="A159" s="77" t="s">
        <v>552</v>
      </c>
      <c r="B159" s="61" t="s">
        <v>361</v>
      </c>
      <c r="C159" s="61" t="s">
        <v>533</v>
      </c>
      <c r="D159" s="77" t="s">
        <v>557</v>
      </c>
      <c r="E159" s="77" t="s">
        <v>541</v>
      </c>
      <c r="F159" s="62" t="s">
        <v>462</v>
      </c>
      <c r="G159" s="61" t="s">
        <v>461</v>
      </c>
      <c r="H159" s="63"/>
      <c r="I159" s="63"/>
      <c r="J159" s="63"/>
      <c r="K159" s="63"/>
      <c r="L159" s="63"/>
      <c r="M159" s="63"/>
      <c r="N159" s="63">
        <v>150000</v>
      </c>
      <c r="O159" s="63">
        <f t="shared" si="7"/>
        <v>150000</v>
      </c>
    </row>
    <row r="160" spans="1:15" s="85" customFormat="1" ht="45" x14ac:dyDescent="0.25">
      <c r="A160" s="77" t="s">
        <v>552</v>
      </c>
      <c r="B160" s="61" t="s">
        <v>361</v>
      </c>
      <c r="C160" s="61" t="s">
        <v>533</v>
      </c>
      <c r="D160" s="77" t="s">
        <v>557</v>
      </c>
      <c r="E160" s="77" t="s">
        <v>541</v>
      </c>
      <c r="F160" s="62" t="s">
        <v>463</v>
      </c>
      <c r="G160" s="61" t="s">
        <v>464</v>
      </c>
      <c r="H160" s="63"/>
      <c r="I160" s="63"/>
      <c r="J160" s="63"/>
      <c r="K160" s="63"/>
      <c r="L160" s="63"/>
      <c r="M160" s="63"/>
      <c r="N160" s="63">
        <v>400000</v>
      </c>
      <c r="O160" s="63">
        <f t="shared" si="7"/>
        <v>400000</v>
      </c>
    </row>
    <row r="161" spans="1:15" s="85" customFormat="1" ht="45" x14ac:dyDescent="0.25">
      <c r="A161" s="77" t="s">
        <v>552</v>
      </c>
      <c r="B161" s="61" t="s">
        <v>361</v>
      </c>
      <c r="C161" s="61" t="s">
        <v>533</v>
      </c>
      <c r="D161" s="77" t="s">
        <v>557</v>
      </c>
      <c r="E161" s="77" t="s">
        <v>541</v>
      </c>
      <c r="F161" s="62" t="s">
        <v>465</v>
      </c>
      <c r="G161" s="61" t="s">
        <v>464</v>
      </c>
      <c r="H161" s="63"/>
      <c r="I161" s="63"/>
      <c r="J161" s="63"/>
      <c r="K161" s="63"/>
      <c r="L161" s="63"/>
      <c r="M161" s="63"/>
      <c r="N161" s="63">
        <v>100000</v>
      </c>
      <c r="O161" s="63">
        <f t="shared" si="7"/>
        <v>100000</v>
      </c>
    </row>
    <row r="162" spans="1:15" s="85" customFormat="1" ht="45" x14ac:dyDescent="0.25">
      <c r="A162" s="77" t="s">
        <v>552</v>
      </c>
      <c r="B162" s="61" t="s">
        <v>361</v>
      </c>
      <c r="C162" s="61" t="s">
        <v>533</v>
      </c>
      <c r="D162" s="77" t="s">
        <v>557</v>
      </c>
      <c r="E162" s="77" t="s">
        <v>442</v>
      </c>
      <c r="F162" s="62" t="s">
        <v>466</v>
      </c>
      <c r="G162" s="61" t="s">
        <v>467</v>
      </c>
      <c r="H162" s="63"/>
      <c r="I162" s="63"/>
      <c r="J162" s="63"/>
      <c r="K162" s="63"/>
      <c r="L162" s="63"/>
      <c r="M162" s="63"/>
      <c r="N162" s="63">
        <v>80000</v>
      </c>
      <c r="O162" s="63">
        <f t="shared" si="7"/>
        <v>80000</v>
      </c>
    </row>
    <row r="163" spans="1:15" s="85" customFormat="1" ht="45" x14ac:dyDescent="0.25">
      <c r="A163" s="77" t="s">
        <v>552</v>
      </c>
      <c r="B163" s="61" t="s">
        <v>361</v>
      </c>
      <c r="C163" s="61" t="s">
        <v>533</v>
      </c>
      <c r="D163" s="77" t="s">
        <v>557</v>
      </c>
      <c r="E163" s="77" t="s">
        <v>541</v>
      </c>
      <c r="F163" s="62" t="s">
        <v>468</v>
      </c>
      <c r="G163" s="61" t="s">
        <v>467</v>
      </c>
      <c r="H163" s="63"/>
      <c r="I163" s="63"/>
      <c r="J163" s="63"/>
      <c r="K163" s="63"/>
      <c r="L163" s="63"/>
      <c r="M163" s="63"/>
      <c r="N163" s="63">
        <v>50000</v>
      </c>
      <c r="O163" s="63">
        <f t="shared" si="7"/>
        <v>50000</v>
      </c>
    </row>
    <row r="164" spans="1:15" s="85" customFormat="1" ht="45" x14ac:dyDescent="0.25">
      <c r="A164" s="77" t="s">
        <v>552</v>
      </c>
      <c r="B164" s="61" t="s">
        <v>361</v>
      </c>
      <c r="C164" s="61" t="s">
        <v>533</v>
      </c>
      <c r="D164" s="77" t="s">
        <v>557</v>
      </c>
      <c r="E164" s="77" t="s">
        <v>541</v>
      </c>
      <c r="F164" s="62" t="s">
        <v>469</v>
      </c>
      <c r="G164" s="61" t="s">
        <v>470</v>
      </c>
      <c r="H164" s="63"/>
      <c r="I164" s="63"/>
      <c r="J164" s="63"/>
      <c r="K164" s="63"/>
      <c r="L164" s="63"/>
      <c r="M164" s="63"/>
      <c r="N164" s="63">
        <v>80000</v>
      </c>
      <c r="O164" s="63">
        <f t="shared" si="7"/>
        <v>80000</v>
      </c>
    </row>
    <row r="165" spans="1:15" s="85" customFormat="1" ht="45" x14ac:dyDescent="0.25">
      <c r="A165" s="77" t="s">
        <v>552</v>
      </c>
      <c r="B165" s="61" t="s">
        <v>361</v>
      </c>
      <c r="C165" s="61" t="s">
        <v>533</v>
      </c>
      <c r="D165" s="77" t="s">
        <v>557</v>
      </c>
      <c r="E165" s="77" t="s">
        <v>541</v>
      </c>
      <c r="F165" s="62" t="s">
        <v>471</v>
      </c>
      <c r="G165" s="61" t="s">
        <v>472</v>
      </c>
      <c r="H165" s="63"/>
      <c r="I165" s="63"/>
      <c r="J165" s="63"/>
      <c r="K165" s="63"/>
      <c r="L165" s="63"/>
      <c r="M165" s="63"/>
      <c r="N165" s="63">
        <v>250000</v>
      </c>
      <c r="O165" s="63">
        <f t="shared" si="7"/>
        <v>250000</v>
      </c>
    </row>
    <row r="166" spans="1:15" s="85" customFormat="1" ht="45" x14ac:dyDescent="0.25">
      <c r="A166" s="77" t="s">
        <v>552</v>
      </c>
      <c r="B166" s="61" t="s">
        <v>361</v>
      </c>
      <c r="C166" s="61" t="s">
        <v>533</v>
      </c>
      <c r="D166" s="77" t="s">
        <v>557</v>
      </c>
      <c r="E166" s="77" t="s">
        <v>541</v>
      </c>
      <c r="F166" s="62" t="s">
        <v>473</v>
      </c>
      <c r="G166" s="61" t="s">
        <v>474</v>
      </c>
      <c r="H166" s="63"/>
      <c r="I166" s="63"/>
      <c r="J166" s="63"/>
      <c r="K166" s="63"/>
      <c r="L166" s="63"/>
      <c r="M166" s="63"/>
      <c r="N166" s="63">
        <v>150000</v>
      </c>
      <c r="O166" s="63">
        <f t="shared" si="7"/>
        <v>150000</v>
      </c>
    </row>
    <row r="167" spans="1:15" s="85" customFormat="1" ht="75" x14ac:dyDescent="0.25">
      <c r="A167" s="77" t="s">
        <v>552</v>
      </c>
      <c r="B167" s="61" t="s">
        <v>361</v>
      </c>
      <c r="C167" s="61" t="s">
        <v>533</v>
      </c>
      <c r="D167" s="77" t="s">
        <v>557</v>
      </c>
      <c r="E167" s="77" t="s">
        <v>541</v>
      </c>
      <c r="F167" s="62" t="s">
        <v>475</v>
      </c>
      <c r="G167" s="61" t="s">
        <v>476</v>
      </c>
      <c r="H167" s="63"/>
      <c r="I167" s="63"/>
      <c r="J167" s="63"/>
      <c r="K167" s="63"/>
      <c r="L167" s="63"/>
      <c r="M167" s="63"/>
      <c r="N167" s="63">
        <v>620000</v>
      </c>
      <c r="O167" s="63">
        <f t="shared" si="7"/>
        <v>620000</v>
      </c>
    </row>
    <row r="168" spans="1:15" s="45" customFormat="1" ht="60" x14ac:dyDescent="0.25">
      <c r="A168" s="77" t="s">
        <v>554</v>
      </c>
      <c r="B168" s="61" t="s">
        <v>379</v>
      </c>
      <c r="C168" s="61" t="s">
        <v>424</v>
      </c>
      <c r="D168" s="77" t="s">
        <v>545</v>
      </c>
      <c r="E168" s="77" t="s">
        <v>546</v>
      </c>
      <c r="F168" s="62" t="s">
        <v>425</v>
      </c>
      <c r="G168" s="61" t="s">
        <v>426</v>
      </c>
      <c r="H168" s="63">
        <v>25000</v>
      </c>
      <c r="I168" s="63"/>
      <c r="J168" s="63"/>
      <c r="K168" s="63"/>
      <c r="L168" s="63"/>
      <c r="M168" s="63"/>
      <c r="N168" s="63"/>
      <c r="O168" s="63">
        <f t="shared" si="7"/>
        <v>25000</v>
      </c>
    </row>
    <row r="169" spans="1:15" s="45" customFormat="1" ht="60" x14ac:dyDescent="0.25">
      <c r="A169" s="77" t="s">
        <v>554</v>
      </c>
      <c r="B169" s="61" t="s">
        <v>379</v>
      </c>
      <c r="C169" s="61" t="s">
        <v>424</v>
      </c>
      <c r="D169" s="77" t="s">
        <v>545</v>
      </c>
      <c r="E169" s="77" t="s">
        <v>546</v>
      </c>
      <c r="F169" s="62" t="s">
        <v>427</v>
      </c>
      <c r="G169" s="61" t="s">
        <v>426</v>
      </c>
      <c r="H169" s="63">
        <v>40000</v>
      </c>
      <c r="I169" s="63"/>
      <c r="J169" s="63"/>
      <c r="K169" s="63"/>
      <c r="L169" s="63"/>
      <c r="M169" s="63"/>
      <c r="N169" s="63"/>
      <c r="O169" s="63">
        <f t="shared" si="7"/>
        <v>40000</v>
      </c>
    </row>
    <row r="170" spans="1:15" s="45" customFormat="1" ht="60" x14ac:dyDescent="0.25">
      <c r="A170" s="77" t="s">
        <v>554</v>
      </c>
      <c r="B170" s="61" t="s">
        <v>379</v>
      </c>
      <c r="C170" s="61" t="s">
        <v>424</v>
      </c>
      <c r="D170" s="77" t="s">
        <v>545</v>
      </c>
      <c r="E170" s="77" t="s">
        <v>546</v>
      </c>
      <c r="F170" s="62" t="s">
        <v>428</v>
      </c>
      <c r="G170" s="61" t="s">
        <v>426</v>
      </c>
      <c r="H170" s="63">
        <v>30000</v>
      </c>
      <c r="I170" s="63"/>
      <c r="J170" s="63"/>
      <c r="K170" s="63"/>
      <c r="L170" s="63"/>
      <c r="M170" s="63"/>
      <c r="N170" s="63"/>
      <c r="O170" s="63">
        <f t="shared" si="7"/>
        <v>30000</v>
      </c>
    </row>
    <row r="171" spans="1:15" x14ac:dyDescent="0.25">
      <c r="A171" s="218" t="s">
        <v>211</v>
      </c>
      <c r="B171" s="218"/>
      <c r="C171" s="218"/>
      <c r="D171" s="219"/>
      <c r="E171" s="219"/>
      <c r="F171" s="218"/>
      <c r="G171" s="120"/>
      <c r="H171" s="121">
        <f t="shared" ref="H171:O171" si="8">SUM(H122:H170)</f>
        <v>36106258.520000003</v>
      </c>
      <c r="I171" s="121">
        <f t="shared" si="8"/>
        <v>0</v>
      </c>
      <c r="J171" s="121">
        <f t="shared" si="8"/>
        <v>0</v>
      </c>
      <c r="K171" s="121">
        <f t="shared" si="8"/>
        <v>0</v>
      </c>
      <c r="L171" s="121">
        <f t="shared" si="8"/>
        <v>0</v>
      </c>
      <c r="M171" s="121">
        <f t="shared" si="8"/>
        <v>0</v>
      </c>
      <c r="N171" s="121">
        <f t="shared" si="8"/>
        <v>5540598</v>
      </c>
      <c r="O171" s="121">
        <f t="shared" si="8"/>
        <v>41646856.520000003</v>
      </c>
    </row>
    <row r="172" spans="1:15" ht="20.25" x14ac:dyDescent="0.25">
      <c r="A172" s="229" t="s">
        <v>205</v>
      </c>
      <c r="B172" s="230"/>
      <c r="C172" s="230"/>
      <c r="D172" s="230"/>
      <c r="E172" s="230"/>
      <c r="F172" s="230"/>
      <c r="G172" s="230"/>
      <c r="H172" s="230"/>
      <c r="I172" s="230"/>
      <c r="J172" s="230"/>
      <c r="K172" s="230"/>
      <c r="L172" s="230"/>
      <c r="M172" s="230"/>
      <c r="N172" s="230"/>
      <c r="O172" s="231"/>
    </row>
    <row r="173" spans="1:15" s="112" customFormat="1" ht="129.75" customHeight="1" x14ac:dyDescent="0.25">
      <c r="A173" s="77" t="s">
        <v>555</v>
      </c>
      <c r="B173" s="61" t="s">
        <v>518</v>
      </c>
      <c r="C173" s="61" t="s">
        <v>519</v>
      </c>
      <c r="D173" s="77" t="s">
        <v>559</v>
      </c>
      <c r="E173" s="77" t="s">
        <v>560</v>
      </c>
      <c r="F173" s="62" t="s">
        <v>523</v>
      </c>
      <c r="G173" s="61"/>
      <c r="H173" s="84">
        <v>140000</v>
      </c>
      <c r="I173" s="62"/>
      <c r="J173" s="62"/>
      <c r="K173" s="62"/>
      <c r="L173" s="62"/>
      <c r="M173" s="62"/>
      <c r="N173" s="62"/>
      <c r="O173" s="63">
        <f t="shared" ref="O173:O174" si="9">SUM(H173:N173)</f>
        <v>140000</v>
      </c>
    </row>
    <row r="174" spans="1:15" s="112" customFormat="1" ht="128.25" customHeight="1" x14ac:dyDescent="0.25">
      <c r="A174" s="77" t="s">
        <v>555</v>
      </c>
      <c r="B174" s="61" t="s">
        <v>518</v>
      </c>
      <c r="C174" s="61" t="s">
        <v>519</v>
      </c>
      <c r="D174" s="77" t="s">
        <v>559</v>
      </c>
      <c r="E174" s="77" t="s">
        <v>560</v>
      </c>
      <c r="F174" s="62" t="s">
        <v>524</v>
      </c>
      <c r="G174" s="61"/>
      <c r="H174" s="84">
        <v>120000</v>
      </c>
      <c r="I174" s="62"/>
      <c r="J174" s="62"/>
      <c r="K174" s="62"/>
      <c r="L174" s="62"/>
      <c r="M174" s="62"/>
      <c r="N174" s="62"/>
      <c r="O174" s="63">
        <f t="shared" si="9"/>
        <v>120000</v>
      </c>
    </row>
    <row r="175" spans="1:15" ht="60" x14ac:dyDescent="0.25">
      <c r="A175" s="77" t="s">
        <v>552</v>
      </c>
      <c r="B175" s="64" t="s">
        <v>95</v>
      </c>
      <c r="C175" s="61" t="s">
        <v>533</v>
      </c>
      <c r="D175" s="77" t="s">
        <v>218</v>
      </c>
      <c r="E175" s="77" t="s">
        <v>166</v>
      </c>
      <c r="F175" s="62" t="s">
        <v>259</v>
      </c>
      <c r="G175" s="61" t="s">
        <v>97</v>
      </c>
      <c r="H175" s="63">
        <v>922174.77</v>
      </c>
      <c r="I175" s="60"/>
      <c r="J175" s="60"/>
      <c r="K175" s="60"/>
      <c r="L175" s="60"/>
      <c r="M175" s="60"/>
      <c r="N175" s="60"/>
      <c r="O175" s="63">
        <f t="shared" ref="O175:O204" si="10">SUM(H175:N175)</f>
        <v>922174.77</v>
      </c>
    </row>
    <row r="176" spans="1:15" ht="60" x14ac:dyDescent="0.25">
      <c r="A176" s="77" t="s">
        <v>552</v>
      </c>
      <c r="B176" s="64" t="s">
        <v>95</v>
      </c>
      <c r="C176" s="61" t="s">
        <v>533</v>
      </c>
      <c r="D176" s="77" t="s">
        <v>218</v>
      </c>
      <c r="E176" s="77" t="s">
        <v>160</v>
      </c>
      <c r="F176" s="62" t="s">
        <v>260</v>
      </c>
      <c r="G176" s="61" t="s">
        <v>97</v>
      </c>
      <c r="H176" s="63">
        <v>849390.06</v>
      </c>
      <c r="I176" s="60"/>
      <c r="J176" s="60"/>
      <c r="K176" s="60"/>
      <c r="L176" s="60"/>
      <c r="M176" s="60"/>
      <c r="N176" s="60"/>
      <c r="O176" s="63">
        <f t="shared" si="10"/>
        <v>849390.06</v>
      </c>
    </row>
    <row r="177" spans="1:15" ht="60" x14ac:dyDescent="0.25">
      <c r="A177" s="77" t="s">
        <v>552</v>
      </c>
      <c r="B177" s="64" t="s">
        <v>95</v>
      </c>
      <c r="C177" s="61" t="s">
        <v>533</v>
      </c>
      <c r="D177" s="77" t="s">
        <v>218</v>
      </c>
      <c r="E177" s="77" t="s">
        <v>166</v>
      </c>
      <c r="F177" s="62" t="s">
        <v>261</v>
      </c>
      <c r="G177" s="61" t="s">
        <v>97</v>
      </c>
      <c r="H177" s="63">
        <v>9025188.4900000002</v>
      </c>
      <c r="I177" s="60"/>
      <c r="J177" s="60"/>
      <c r="K177" s="60"/>
      <c r="L177" s="60"/>
      <c r="M177" s="60"/>
      <c r="N177" s="60"/>
      <c r="O177" s="63">
        <f t="shared" si="10"/>
        <v>9025188.4900000002</v>
      </c>
    </row>
    <row r="178" spans="1:15" ht="60" x14ac:dyDescent="0.25">
      <c r="A178" s="77" t="s">
        <v>552</v>
      </c>
      <c r="B178" s="64" t="s">
        <v>95</v>
      </c>
      <c r="C178" s="61" t="s">
        <v>533</v>
      </c>
      <c r="D178" s="77" t="s">
        <v>218</v>
      </c>
      <c r="E178" s="77" t="s">
        <v>166</v>
      </c>
      <c r="F178" s="62" t="s">
        <v>262</v>
      </c>
      <c r="G178" s="61" t="s">
        <v>225</v>
      </c>
      <c r="H178" s="63">
        <v>330000</v>
      </c>
      <c r="I178" s="60"/>
      <c r="J178" s="60"/>
      <c r="K178" s="60"/>
      <c r="L178" s="60"/>
      <c r="M178" s="60"/>
      <c r="N178" s="60"/>
      <c r="O178" s="63">
        <f t="shared" si="10"/>
        <v>330000</v>
      </c>
    </row>
    <row r="179" spans="1:15" ht="60" x14ac:dyDescent="0.25">
      <c r="A179" s="77" t="s">
        <v>552</v>
      </c>
      <c r="B179" s="64" t="s">
        <v>95</v>
      </c>
      <c r="C179" s="61" t="s">
        <v>533</v>
      </c>
      <c r="D179" s="77" t="s">
        <v>218</v>
      </c>
      <c r="E179" s="77" t="s">
        <v>166</v>
      </c>
      <c r="F179" s="62" t="s">
        <v>263</v>
      </c>
      <c r="G179" s="61" t="s">
        <v>138</v>
      </c>
      <c r="H179" s="63">
        <v>250000</v>
      </c>
      <c r="I179" s="60"/>
      <c r="J179" s="60"/>
      <c r="K179" s="60"/>
      <c r="L179" s="60"/>
      <c r="M179" s="60"/>
      <c r="N179" s="60"/>
      <c r="O179" s="63">
        <f t="shared" si="10"/>
        <v>250000</v>
      </c>
    </row>
    <row r="180" spans="1:15" ht="60" x14ac:dyDescent="0.25">
      <c r="A180" s="77" t="s">
        <v>552</v>
      </c>
      <c r="B180" s="64" t="s">
        <v>95</v>
      </c>
      <c r="C180" s="61" t="s">
        <v>533</v>
      </c>
      <c r="D180" s="77" t="s">
        <v>218</v>
      </c>
      <c r="E180" s="77" t="s">
        <v>160</v>
      </c>
      <c r="F180" s="62" t="s">
        <v>264</v>
      </c>
      <c r="G180" s="61" t="s">
        <v>222</v>
      </c>
      <c r="H180" s="63">
        <v>269000</v>
      </c>
      <c r="I180" s="60"/>
      <c r="J180" s="60"/>
      <c r="K180" s="60"/>
      <c r="L180" s="60"/>
      <c r="M180" s="60"/>
      <c r="N180" s="60"/>
      <c r="O180" s="63">
        <f t="shared" si="10"/>
        <v>269000</v>
      </c>
    </row>
    <row r="181" spans="1:15" ht="60" x14ac:dyDescent="0.25">
      <c r="A181" s="77" t="s">
        <v>552</v>
      </c>
      <c r="B181" s="64" t="s">
        <v>95</v>
      </c>
      <c r="C181" s="61" t="s">
        <v>533</v>
      </c>
      <c r="D181" s="77" t="s">
        <v>218</v>
      </c>
      <c r="E181" s="77" t="s">
        <v>166</v>
      </c>
      <c r="F181" s="62" t="s">
        <v>265</v>
      </c>
      <c r="G181" s="61" t="s">
        <v>97</v>
      </c>
      <c r="H181" s="63">
        <v>450000</v>
      </c>
      <c r="I181" s="60"/>
      <c r="J181" s="60"/>
      <c r="K181" s="60"/>
      <c r="L181" s="60"/>
      <c r="M181" s="60"/>
      <c r="N181" s="60"/>
      <c r="O181" s="63">
        <f t="shared" si="10"/>
        <v>450000</v>
      </c>
    </row>
    <row r="182" spans="1:15" ht="60" x14ac:dyDescent="0.25">
      <c r="A182" s="77" t="s">
        <v>552</v>
      </c>
      <c r="B182" s="64" t="s">
        <v>95</v>
      </c>
      <c r="C182" s="61" t="s">
        <v>533</v>
      </c>
      <c r="D182" s="77" t="s">
        <v>218</v>
      </c>
      <c r="E182" s="77" t="s">
        <v>166</v>
      </c>
      <c r="F182" s="62" t="s">
        <v>266</v>
      </c>
      <c r="G182" s="61" t="s">
        <v>97</v>
      </c>
      <c r="H182" s="63">
        <v>240000</v>
      </c>
      <c r="I182" s="60"/>
      <c r="J182" s="60"/>
      <c r="K182" s="60"/>
      <c r="L182" s="60"/>
      <c r="M182" s="60"/>
      <c r="N182" s="60"/>
      <c r="O182" s="63">
        <f t="shared" si="10"/>
        <v>240000</v>
      </c>
    </row>
    <row r="183" spans="1:15" ht="60" x14ac:dyDescent="0.25">
      <c r="A183" s="77" t="s">
        <v>552</v>
      </c>
      <c r="B183" s="64" t="s">
        <v>95</v>
      </c>
      <c r="C183" s="61" t="s">
        <v>533</v>
      </c>
      <c r="D183" s="77" t="s">
        <v>218</v>
      </c>
      <c r="E183" s="77" t="s">
        <v>166</v>
      </c>
      <c r="F183" s="62" t="s">
        <v>267</v>
      </c>
      <c r="G183" s="61" t="s">
        <v>97</v>
      </c>
      <c r="H183" s="63">
        <v>60000</v>
      </c>
      <c r="I183" s="60"/>
      <c r="J183" s="60"/>
      <c r="K183" s="60"/>
      <c r="L183" s="60"/>
      <c r="M183" s="60"/>
      <c r="N183" s="60"/>
      <c r="O183" s="63">
        <f t="shared" si="10"/>
        <v>60000</v>
      </c>
    </row>
    <row r="184" spans="1:15" ht="60" x14ac:dyDescent="0.25">
      <c r="A184" s="77" t="s">
        <v>552</v>
      </c>
      <c r="B184" s="64" t="s">
        <v>95</v>
      </c>
      <c r="C184" s="61" t="s">
        <v>533</v>
      </c>
      <c r="D184" s="77" t="s">
        <v>218</v>
      </c>
      <c r="E184" s="77" t="s">
        <v>166</v>
      </c>
      <c r="F184" s="62" t="s">
        <v>268</v>
      </c>
      <c r="G184" s="61" t="s">
        <v>97</v>
      </c>
      <c r="H184" s="63">
        <v>180056.54</v>
      </c>
      <c r="I184" s="60"/>
      <c r="J184" s="60"/>
      <c r="K184" s="60"/>
      <c r="L184" s="60"/>
      <c r="M184" s="60"/>
      <c r="N184" s="60"/>
      <c r="O184" s="63">
        <f t="shared" si="10"/>
        <v>180056.54</v>
      </c>
    </row>
    <row r="185" spans="1:15" ht="60" x14ac:dyDescent="0.25">
      <c r="A185" s="77" t="s">
        <v>552</v>
      </c>
      <c r="B185" s="64" t="s">
        <v>95</v>
      </c>
      <c r="C185" s="61" t="s">
        <v>533</v>
      </c>
      <c r="D185" s="77" t="s">
        <v>218</v>
      </c>
      <c r="E185" s="77" t="s">
        <v>160</v>
      </c>
      <c r="F185" s="62" t="s">
        <v>269</v>
      </c>
      <c r="G185" s="61" t="s">
        <v>97</v>
      </c>
      <c r="H185" s="63">
        <v>226015.52</v>
      </c>
      <c r="I185" s="60"/>
      <c r="J185" s="60"/>
      <c r="K185" s="60"/>
      <c r="L185" s="60"/>
      <c r="M185" s="60"/>
      <c r="N185" s="60"/>
      <c r="O185" s="63">
        <f t="shared" si="10"/>
        <v>226015.52</v>
      </c>
    </row>
    <row r="186" spans="1:15" ht="60" x14ac:dyDescent="0.25">
      <c r="A186" s="77" t="s">
        <v>552</v>
      </c>
      <c r="B186" s="64" t="s">
        <v>95</v>
      </c>
      <c r="C186" s="61" t="s">
        <v>533</v>
      </c>
      <c r="D186" s="77" t="s">
        <v>218</v>
      </c>
      <c r="E186" s="77" t="s">
        <v>166</v>
      </c>
      <c r="F186" s="62" t="s">
        <v>270</v>
      </c>
      <c r="G186" s="61" t="s">
        <v>97</v>
      </c>
      <c r="H186" s="63">
        <v>250000</v>
      </c>
      <c r="I186" s="60"/>
      <c r="J186" s="60"/>
      <c r="K186" s="60"/>
      <c r="L186" s="60"/>
      <c r="M186" s="60"/>
      <c r="N186" s="60"/>
      <c r="O186" s="63">
        <f t="shared" si="10"/>
        <v>250000</v>
      </c>
    </row>
    <row r="187" spans="1:15" ht="60" x14ac:dyDescent="0.25">
      <c r="A187" s="77" t="s">
        <v>552</v>
      </c>
      <c r="B187" s="64" t="s">
        <v>95</v>
      </c>
      <c r="C187" s="61" t="s">
        <v>533</v>
      </c>
      <c r="D187" s="77" t="s">
        <v>218</v>
      </c>
      <c r="E187" s="77" t="s">
        <v>166</v>
      </c>
      <c r="F187" s="62" t="s">
        <v>271</v>
      </c>
      <c r="G187" s="61" t="s">
        <v>97</v>
      </c>
      <c r="H187" s="63">
        <v>200000</v>
      </c>
      <c r="I187" s="60"/>
      <c r="J187" s="60"/>
      <c r="K187" s="60"/>
      <c r="L187" s="60"/>
      <c r="M187" s="60"/>
      <c r="N187" s="60"/>
      <c r="O187" s="63">
        <f t="shared" si="10"/>
        <v>200000</v>
      </c>
    </row>
    <row r="188" spans="1:15" s="112" customFormat="1" ht="45" x14ac:dyDescent="0.25">
      <c r="A188" s="77" t="s">
        <v>552</v>
      </c>
      <c r="B188" s="61" t="s">
        <v>361</v>
      </c>
      <c r="C188" s="61" t="s">
        <v>533</v>
      </c>
      <c r="D188" s="77" t="s">
        <v>557</v>
      </c>
      <c r="E188" s="77" t="s">
        <v>541</v>
      </c>
      <c r="F188" s="62" t="s">
        <v>477</v>
      </c>
      <c r="G188" s="61" t="s">
        <v>450</v>
      </c>
      <c r="H188" s="84"/>
      <c r="I188" s="62"/>
      <c r="J188" s="62"/>
      <c r="K188" s="63"/>
      <c r="L188" s="63"/>
      <c r="M188" s="63"/>
      <c r="N188" s="63">
        <v>200000</v>
      </c>
      <c r="O188" s="63">
        <f t="shared" si="10"/>
        <v>200000</v>
      </c>
    </row>
    <row r="189" spans="1:15" s="112" customFormat="1" ht="45" x14ac:dyDescent="0.25">
      <c r="A189" s="77" t="s">
        <v>552</v>
      </c>
      <c r="B189" s="61" t="s">
        <v>361</v>
      </c>
      <c r="C189" s="61" t="s">
        <v>533</v>
      </c>
      <c r="D189" s="77" t="s">
        <v>557</v>
      </c>
      <c r="E189" s="77" t="s">
        <v>541</v>
      </c>
      <c r="F189" s="62" t="s">
        <v>478</v>
      </c>
      <c r="G189" s="61" t="s">
        <v>448</v>
      </c>
      <c r="H189" s="84"/>
      <c r="I189" s="62"/>
      <c r="J189" s="62"/>
      <c r="K189" s="63"/>
      <c r="L189" s="63"/>
      <c r="M189" s="63"/>
      <c r="N189" s="63">
        <v>400000</v>
      </c>
      <c r="O189" s="63">
        <f t="shared" si="10"/>
        <v>400000</v>
      </c>
    </row>
    <row r="190" spans="1:15" s="112" customFormat="1" ht="45" x14ac:dyDescent="0.25">
      <c r="A190" s="77" t="s">
        <v>552</v>
      </c>
      <c r="B190" s="61" t="s">
        <v>361</v>
      </c>
      <c r="C190" s="61" t="s">
        <v>533</v>
      </c>
      <c r="D190" s="77" t="s">
        <v>557</v>
      </c>
      <c r="E190" s="77" t="s">
        <v>541</v>
      </c>
      <c r="F190" s="62" t="s">
        <v>479</v>
      </c>
      <c r="G190" s="61" t="s">
        <v>448</v>
      </c>
      <c r="H190" s="84"/>
      <c r="I190" s="62"/>
      <c r="J190" s="62"/>
      <c r="K190" s="63"/>
      <c r="L190" s="63"/>
      <c r="M190" s="63"/>
      <c r="N190" s="63">
        <v>40000</v>
      </c>
      <c r="O190" s="63">
        <f t="shared" si="10"/>
        <v>40000</v>
      </c>
    </row>
    <row r="191" spans="1:15" s="112" customFormat="1" ht="45" x14ac:dyDescent="0.25">
      <c r="A191" s="77" t="s">
        <v>552</v>
      </c>
      <c r="B191" s="61" t="s">
        <v>361</v>
      </c>
      <c r="C191" s="61" t="s">
        <v>533</v>
      </c>
      <c r="D191" s="77" t="s">
        <v>557</v>
      </c>
      <c r="E191" s="77" t="s">
        <v>541</v>
      </c>
      <c r="F191" s="62" t="s">
        <v>480</v>
      </c>
      <c r="G191" s="61" t="s">
        <v>448</v>
      </c>
      <c r="H191" s="84"/>
      <c r="I191" s="62"/>
      <c r="J191" s="62"/>
      <c r="K191" s="63"/>
      <c r="L191" s="63"/>
      <c r="M191" s="63"/>
      <c r="N191" s="63">
        <v>60000</v>
      </c>
      <c r="O191" s="63">
        <f t="shared" si="10"/>
        <v>60000</v>
      </c>
    </row>
    <row r="192" spans="1:15" s="112" customFormat="1" ht="60" x14ac:dyDescent="0.25">
      <c r="A192" s="77" t="s">
        <v>552</v>
      </c>
      <c r="B192" s="61" t="s">
        <v>361</v>
      </c>
      <c r="C192" s="61" t="s">
        <v>533</v>
      </c>
      <c r="D192" s="77" t="s">
        <v>557</v>
      </c>
      <c r="E192" s="77" t="s">
        <v>541</v>
      </c>
      <c r="F192" s="62" t="s">
        <v>481</v>
      </c>
      <c r="G192" s="61" t="s">
        <v>448</v>
      </c>
      <c r="H192" s="84"/>
      <c r="I192" s="62"/>
      <c r="J192" s="62"/>
      <c r="K192" s="63"/>
      <c r="L192" s="63"/>
      <c r="M192" s="63"/>
      <c r="N192" s="63">
        <v>20000</v>
      </c>
      <c r="O192" s="63">
        <f t="shared" si="10"/>
        <v>20000</v>
      </c>
    </row>
    <row r="193" spans="1:15" s="112" customFormat="1" ht="45" x14ac:dyDescent="0.25">
      <c r="A193" s="77" t="s">
        <v>552</v>
      </c>
      <c r="B193" s="61" t="s">
        <v>361</v>
      </c>
      <c r="C193" s="61" t="s">
        <v>533</v>
      </c>
      <c r="D193" s="77" t="s">
        <v>557</v>
      </c>
      <c r="E193" s="77" t="s">
        <v>541</v>
      </c>
      <c r="F193" s="62" t="s">
        <v>482</v>
      </c>
      <c r="G193" s="61" t="s">
        <v>448</v>
      </c>
      <c r="H193" s="84"/>
      <c r="I193" s="62"/>
      <c r="J193" s="62"/>
      <c r="K193" s="63"/>
      <c r="L193" s="63"/>
      <c r="M193" s="63"/>
      <c r="N193" s="63">
        <v>250000</v>
      </c>
      <c r="O193" s="63">
        <f t="shared" si="10"/>
        <v>250000</v>
      </c>
    </row>
    <row r="194" spans="1:15" s="112" customFormat="1" ht="45" x14ac:dyDescent="0.25">
      <c r="A194" s="77" t="s">
        <v>552</v>
      </c>
      <c r="B194" s="61" t="s">
        <v>361</v>
      </c>
      <c r="C194" s="61" t="s">
        <v>533</v>
      </c>
      <c r="D194" s="77" t="s">
        <v>557</v>
      </c>
      <c r="E194" s="77" t="s">
        <v>541</v>
      </c>
      <c r="F194" s="62" t="s">
        <v>483</v>
      </c>
      <c r="G194" s="61" t="s">
        <v>448</v>
      </c>
      <c r="H194" s="84"/>
      <c r="I194" s="62"/>
      <c r="J194" s="62"/>
      <c r="K194" s="63"/>
      <c r="L194" s="63"/>
      <c r="M194" s="63"/>
      <c r="N194" s="63">
        <v>130000</v>
      </c>
      <c r="O194" s="63">
        <f t="shared" si="10"/>
        <v>130000</v>
      </c>
    </row>
    <row r="195" spans="1:15" s="112" customFormat="1" ht="45" x14ac:dyDescent="0.25">
      <c r="A195" s="77" t="s">
        <v>552</v>
      </c>
      <c r="B195" s="61" t="s">
        <v>361</v>
      </c>
      <c r="C195" s="61" t="s">
        <v>533</v>
      </c>
      <c r="D195" s="77" t="s">
        <v>557</v>
      </c>
      <c r="E195" s="77" t="s">
        <v>541</v>
      </c>
      <c r="F195" s="62" t="s">
        <v>453</v>
      </c>
      <c r="G195" s="61" t="s">
        <v>461</v>
      </c>
      <c r="H195" s="84"/>
      <c r="I195" s="62"/>
      <c r="J195" s="62"/>
      <c r="K195" s="63"/>
      <c r="L195" s="63"/>
      <c r="M195" s="63"/>
      <c r="N195" s="63">
        <v>1000000</v>
      </c>
      <c r="O195" s="63">
        <f t="shared" si="10"/>
        <v>1000000</v>
      </c>
    </row>
    <row r="196" spans="1:15" s="112" customFormat="1" ht="45" x14ac:dyDescent="0.25">
      <c r="A196" s="77" t="s">
        <v>552</v>
      </c>
      <c r="B196" s="61" t="s">
        <v>361</v>
      </c>
      <c r="C196" s="61" t="s">
        <v>533</v>
      </c>
      <c r="D196" s="77" t="s">
        <v>557</v>
      </c>
      <c r="E196" s="77" t="s">
        <v>541</v>
      </c>
      <c r="F196" s="62" t="s">
        <v>484</v>
      </c>
      <c r="G196" s="61" t="s">
        <v>461</v>
      </c>
      <c r="H196" s="84"/>
      <c r="I196" s="62"/>
      <c r="J196" s="62"/>
      <c r="K196" s="63"/>
      <c r="L196" s="63"/>
      <c r="M196" s="63"/>
      <c r="N196" s="63">
        <v>60000</v>
      </c>
      <c r="O196" s="63">
        <f t="shared" si="10"/>
        <v>60000</v>
      </c>
    </row>
    <row r="197" spans="1:15" s="112" customFormat="1" ht="75" x14ac:dyDescent="0.25">
      <c r="A197" s="77" t="s">
        <v>552</v>
      </c>
      <c r="B197" s="61" t="s">
        <v>361</v>
      </c>
      <c r="C197" s="61" t="s">
        <v>533</v>
      </c>
      <c r="D197" s="77" t="s">
        <v>557</v>
      </c>
      <c r="E197" s="77" t="s">
        <v>541</v>
      </c>
      <c r="F197" s="62" t="s">
        <v>485</v>
      </c>
      <c r="G197" s="61" t="s">
        <v>450</v>
      </c>
      <c r="H197" s="84"/>
      <c r="I197" s="62"/>
      <c r="J197" s="62"/>
      <c r="K197" s="63"/>
      <c r="L197" s="63"/>
      <c r="M197" s="63"/>
      <c r="N197" s="63">
        <v>210000</v>
      </c>
      <c r="O197" s="63">
        <f t="shared" si="10"/>
        <v>210000</v>
      </c>
    </row>
    <row r="198" spans="1:15" s="112" customFormat="1" ht="45" x14ac:dyDescent="0.25">
      <c r="A198" s="77" t="s">
        <v>552</v>
      </c>
      <c r="B198" s="61" t="s">
        <v>361</v>
      </c>
      <c r="C198" s="61" t="s">
        <v>533</v>
      </c>
      <c r="D198" s="77" t="s">
        <v>557</v>
      </c>
      <c r="E198" s="77" t="s">
        <v>541</v>
      </c>
      <c r="F198" s="62" t="s">
        <v>486</v>
      </c>
      <c r="G198" s="61" t="s">
        <v>407</v>
      </c>
      <c r="H198" s="84"/>
      <c r="I198" s="62"/>
      <c r="J198" s="62"/>
      <c r="K198" s="63"/>
      <c r="L198" s="63"/>
      <c r="M198" s="63"/>
      <c r="N198" s="63">
        <v>120000</v>
      </c>
      <c r="O198" s="63">
        <f t="shared" si="10"/>
        <v>120000</v>
      </c>
    </row>
    <row r="199" spans="1:15" s="112" customFormat="1" ht="45" x14ac:dyDescent="0.25">
      <c r="A199" s="77" t="s">
        <v>552</v>
      </c>
      <c r="B199" s="61" t="s">
        <v>361</v>
      </c>
      <c r="C199" s="61" t="s">
        <v>533</v>
      </c>
      <c r="D199" s="77" t="s">
        <v>557</v>
      </c>
      <c r="E199" s="77" t="s">
        <v>541</v>
      </c>
      <c r="F199" s="62" t="s">
        <v>487</v>
      </c>
      <c r="G199" s="61" t="s">
        <v>467</v>
      </c>
      <c r="H199" s="84"/>
      <c r="I199" s="62"/>
      <c r="J199" s="62"/>
      <c r="K199" s="63"/>
      <c r="L199" s="63"/>
      <c r="M199" s="63"/>
      <c r="N199" s="63">
        <v>120000</v>
      </c>
      <c r="O199" s="63">
        <f t="shared" si="10"/>
        <v>120000</v>
      </c>
    </row>
    <row r="200" spans="1:15" s="112" customFormat="1" ht="75" x14ac:dyDescent="0.25">
      <c r="A200" s="77" t="s">
        <v>552</v>
      </c>
      <c r="B200" s="61" t="s">
        <v>361</v>
      </c>
      <c r="C200" s="61" t="s">
        <v>533</v>
      </c>
      <c r="D200" s="77" t="s">
        <v>557</v>
      </c>
      <c r="E200" s="77" t="s">
        <v>541</v>
      </c>
      <c r="F200" s="62" t="s">
        <v>488</v>
      </c>
      <c r="G200" s="61" t="s">
        <v>467</v>
      </c>
      <c r="H200" s="84"/>
      <c r="I200" s="62"/>
      <c r="J200" s="62"/>
      <c r="K200" s="63"/>
      <c r="L200" s="63"/>
      <c r="M200" s="63"/>
      <c r="N200" s="63">
        <v>20000</v>
      </c>
      <c r="O200" s="63">
        <f t="shared" si="10"/>
        <v>20000</v>
      </c>
    </row>
    <row r="201" spans="1:15" s="112" customFormat="1" ht="75" x14ac:dyDescent="0.25">
      <c r="A201" s="77" t="s">
        <v>552</v>
      </c>
      <c r="B201" s="61" t="s">
        <v>361</v>
      </c>
      <c r="C201" s="61" t="s">
        <v>533</v>
      </c>
      <c r="D201" s="77" t="s">
        <v>557</v>
      </c>
      <c r="E201" s="77" t="s">
        <v>541</v>
      </c>
      <c r="F201" s="62" t="s">
        <v>475</v>
      </c>
      <c r="G201" s="61" t="s">
        <v>476</v>
      </c>
      <c r="H201" s="84"/>
      <c r="I201" s="62"/>
      <c r="J201" s="62"/>
      <c r="K201" s="63"/>
      <c r="L201" s="63"/>
      <c r="M201" s="63"/>
      <c r="N201" s="63">
        <v>780000</v>
      </c>
      <c r="O201" s="63">
        <f t="shared" si="10"/>
        <v>780000</v>
      </c>
    </row>
    <row r="202" spans="1:15" ht="60" x14ac:dyDescent="0.25">
      <c r="A202" s="77" t="s">
        <v>554</v>
      </c>
      <c r="B202" s="61" t="s">
        <v>379</v>
      </c>
      <c r="C202" s="61" t="s">
        <v>424</v>
      </c>
      <c r="D202" s="77" t="s">
        <v>545</v>
      </c>
      <c r="E202" s="77" t="s">
        <v>546</v>
      </c>
      <c r="F202" s="62" t="s">
        <v>429</v>
      </c>
      <c r="G202" s="61" t="s">
        <v>426</v>
      </c>
      <c r="H202" s="63">
        <v>35000</v>
      </c>
      <c r="I202" s="60"/>
      <c r="J202" s="60"/>
      <c r="K202" s="60"/>
      <c r="L202" s="60"/>
      <c r="M202" s="60"/>
      <c r="N202" s="60"/>
      <c r="O202" s="63">
        <f t="shared" si="10"/>
        <v>35000</v>
      </c>
    </row>
    <row r="203" spans="1:15" ht="60" x14ac:dyDescent="0.25">
      <c r="A203" s="77" t="s">
        <v>554</v>
      </c>
      <c r="B203" s="61" t="s">
        <v>379</v>
      </c>
      <c r="C203" s="61" t="s">
        <v>424</v>
      </c>
      <c r="D203" s="77" t="s">
        <v>545</v>
      </c>
      <c r="E203" s="77" t="s">
        <v>546</v>
      </c>
      <c r="F203" s="62" t="s">
        <v>427</v>
      </c>
      <c r="G203" s="61" t="s">
        <v>426</v>
      </c>
      <c r="H203" s="63">
        <v>40000</v>
      </c>
      <c r="I203" s="60"/>
      <c r="J203" s="60"/>
      <c r="K203" s="60"/>
      <c r="L203" s="60"/>
      <c r="M203" s="60"/>
      <c r="N203" s="60"/>
      <c r="O203" s="63">
        <f t="shared" si="10"/>
        <v>40000</v>
      </c>
    </row>
    <row r="204" spans="1:15" ht="60" x14ac:dyDescent="0.25">
      <c r="A204" s="77" t="s">
        <v>554</v>
      </c>
      <c r="B204" s="61" t="s">
        <v>379</v>
      </c>
      <c r="C204" s="61" t="s">
        <v>424</v>
      </c>
      <c r="D204" s="77" t="s">
        <v>545</v>
      </c>
      <c r="E204" s="77" t="s">
        <v>546</v>
      </c>
      <c r="F204" s="62" t="s">
        <v>428</v>
      </c>
      <c r="G204" s="61" t="s">
        <v>426</v>
      </c>
      <c r="H204" s="63">
        <v>30000</v>
      </c>
      <c r="I204" s="60"/>
      <c r="J204" s="60"/>
      <c r="K204" s="60"/>
      <c r="L204" s="60"/>
      <c r="M204" s="60"/>
      <c r="N204" s="60"/>
      <c r="O204" s="63">
        <f t="shared" si="10"/>
        <v>30000</v>
      </c>
    </row>
    <row r="205" spans="1:15" x14ac:dyDescent="0.25">
      <c r="A205" s="223" t="s">
        <v>212</v>
      </c>
      <c r="B205" s="223"/>
      <c r="C205" s="223"/>
      <c r="D205" s="224"/>
      <c r="E205" s="224"/>
      <c r="F205" s="223"/>
      <c r="G205" s="118"/>
      <c r="H205" s="119">
        <f t="shared" ref="H205:O205" si="11">SUM(H173:H204)</f>
        <v>13616825.379999999</v>
      </c>
      <c r="I205" s="119">
        <f t="shared" si="11"/>
        <v>0</v>
      </c>
      <c r="J205" s="119">
        <f t="shared" si="11"/>
        <v>0</v>
      </c>
      <c r="K205" s="119">
        <f t="shared" si="11"/>
        <v>0</v>
      </c>
      <c r="L205" s="119">
        <f t="shared" si="11"/>
        <v>0</v>
      </c>
      <c r="M205" s="119">
        <f t="shared" si="11"/>
        <v>0</v>
      </c>
      <c r="N205" s="119">
        <f t="shared" si="11"/>
        <v>3410000</v>
      </c>
      <c r="O205" s="119">
        <f t="shared" si="11"/>
        <v>17026825.379999999</v>
      </c>
    </row>
    <row r="206" spans="1:15" ht="20.25" x14ac:dyDescent="0.25">
      <c r="A206" s="229" t="s">
        <v>208</v>
      </c>
      <c r="B206" s="230"/>
      <c r="C206" s="230"/>
      <c r="D206" s="230"/>
      <c r="E206" s="230"/>
      <c r="F206" s="230"/>
      <c r="G206" s="230"/>
      <c r="H206" s="230"/>
      <c r="I206" s="230"/>
      <c r="J206" s="230"/>
      <c r="K206" s="230"/>
      <c r="L206" s="230"/>
      <c r="M206" s="230"/>
      <c r="N206" s="230"/>
      <c r="O206" s="231"/>
    </row>
    <row r="207" spans="1:15" s="112" customFormat="1" ht="120" x14ac:dyDescent="0.25">
      <c r="A207" s="77" t="s">
        <v>555</v>
      </c>
      <c r="B207" s="61" t="s">
        <v>518</v>
      </c>
      <c r="C207" s="61" t="s">
        <v>519</v>
      </c>
      <c r="D207" s="77" t="s">
        <v>559</v>
      </c>
      <c r="E207" s="77" t="s">
        <v>560</v>
      </c>
      <c r="F207" s="62" t="s">
        <v>525</v>
      </c>
      <c r="G207" s="61"/>
      <c r="H207" s="84"/>
      <c r="I207" s="62"/>
      <c r="J207" s="62"/>
      <c r="K207" s="62"/>
      <c r="L207" s="62"/>
      <c r="M207" s="62">
        <v>1668346.11</v>
      </c>
      <c r="N207" s="62"/>
      <c r="O207" s="63">
        <f t="shared" ref="O207:O232" si="12">SUM(H207:N207)</f>
        <v>1668346.11</v>
      </c>
    </row>
    <row r="208" spans="1:15" ht="60" x14ac:dyDescent="0.25">
      <c r="A208" s="77" t="s">
        <v>552</v>
      </c>
      <c r="B208" s="64" t="s">
        <v>95</v>
      </c>
      <c r="C208" s="61" t="s">
        <v>533</v>
      </c>
      <c r="D208" s="77" t="s">
        <v>218</v>
      </c>
      <c r="E208" s="77" t="s">
        <v>166</v>
      </c>
      <c r="F208" s="62" t="s">
        <v>272</v>
      </c>
      <c r="G208" s="61" t="s">
        <v>97</v>
      </c>
      <c r="H208" s="63">
        <v>371944.96000000002</v>
      </c>
      <c r="I208" s="60"/>
      <c r="J208" s="60"/>
      <c r="K208" s="60"/>
      <c r="L208" s="60"/>
      <c r="M208" s="60"/>
      <c r="N208" s="60"/>
      <c r="O208" s="63">
        <f t="shared" si="12"/>
        <v>371944.96000000002</v>
      </c>
    </row>
    <row r="209" spans="1:15" ht="60" x14ac:dyDescent="0.25">
      <c r="A209" s="77" t="s">
        <v>552</v>
      </c>
      <c r="B209" s="64" t="s">
        <v>95</v>
      </c>
      <c r="C209" s="61" t="s">
        <v>533</v>
      </c>
      <c r="D209" s="77" t="s">
        <v>218</v>
      </c>
      <c r="E209" s="77" t="s">
        <v>160</v>
      </c>
      <c r="F209" s="62" t="s">
        <v>273</v>
      </c>
      <c r="G209" s="61" t="s">
        <v>97</v>
      </c>
      <c r="H209" s="63">
        <v>573192.81000000006</v>
      </c>
      <c r="I209" s="60"/>
      <c r="J209" s="60"/>
      <c r="K209" s="60"/>
      <c r="L209" s="60"/>
      <c r="M209" s="60"/>
      <c r="N209" s="60"/>
      <c r="O209" s="63">
        <f t="shared" si="12"/>
        <v>573192.81000000006</v>
      </c>
    </row>
    <row r="210" spans="1:15" ht="60" x14ac:dyDescent="0.25">
      <c r="A210" s="77" t="s">
        <v>552</v>
      </c>
      <c r="B210" s="64" t="s">
        <v>95</v>
      </c>
      <c r="C210" s="61" t="s">
        <v>533</v>
      </c>
      <c r="D210" s="77" t="s">
        <v>218</v>
      </c>
      <c r="E210" s="77" t="s">
        <v>166</v>
      </c>
      <c r="F210" s="62" t="s">
        <v>274</v>
      </c>
      <c r="G210" s="61" t="s">
        <v>97</v>
      </c>
      <c r="H210" s="63">
        <v>5854421.2699999996</v>
      </c>
      <c r="I210" s="60"/>
      <c r="J210" s="60"/>
      <c r="K210" s="60"/>
      <c r="L210" s="60"/>
      <c r="M210" s="60"/>
      <c r="N210" s="60"/>
      <c r="O210" s="63">
        <f t="shared" si="12"/>
        <v>5854421.2699999996</v>
      </c>
    </row>
    <row r="211" spans="1:15" ht="60" x14ac:dyDescent="0.25">
      <c r="A211" s="77" t="s">
        <v>552</v>
      </c>
      <c r="B211" s="64" t="s">
        <v>95</v>
      </c>
      <c r="C211" s="61" t="s">
        <v>533</v>
      </c>
      <c r="D211" s="77" t="s">
        <v>218</v>
      </c>
      <c r="E211" s="77" t="s">
        <v>166</v>
      </c>
      <c r="F211" s="62" t="s">
        <v>275</v>
      </c>
      <c r="G211" s="61" t="s">
        <v>97</v>
      </c>
      <c r="H211" s="63">
        <v>1500000</v>
      </c>
      <c r="I211" s="60"/>
      <c r="J211" s="60"/>
      <c r="K211" s="60"/>
      <c r="L211" s="60"/>
      <c r="M211" s="60"/>
      <c r="N211" s="60"/>
      <c r="O211" s="63">
        <f t="shared" si="12"/>
        <v>1500000</v>
      </c>
    </row>
    <row r="212" spans="1:15" ht="60" x14ac:dyDescent="0.25">
      <c r="A212" s="77" t="s">
        <v>552</v>
      </c>
      <c r="B212" s="64" t="s">
        <v>95</v>
      </c>
      <c r="C212" s="61" t="s">
        <v>533</v>
      </c>
      <c r="D212" s="77" t="s">
        <v>218</v>
      </c>
      <c r="E212" s="77" t="s">
        <v>166</v>
      </c>
      <c r="F212" s="62" t="s">
        <v>276</v>
      </c>
      <c r="G212" s="61" t="s">
        <v>97</v>
      </c>
      <c r="H212" s="63">
        <v>124309.87</v>
      </c>
      <c r="I212" s="60"/>
      <c r="J212" s="60"/>
      <c r="K212" s="60"/>
      <c r="L212" s="60"/>
      <c r="M212" s="60"/>
      <c r="N212" s="60"/>
      <c r="O212" s="63">
        <f t="shared" si="12"/>
        <v>124309.87</v>
      </c>
    </row>
    <row r="213" spans="1:15" ht="60" x14ac:dyDescent="0.25">
      <c r="A213" s="77" t="s">
        <v>552</v>
      </c>
      <c r="B213" s="64" t="s">
        <v>95</v>
      </c>
      <c r="C213" s="61" t="s">
        <v>533</v>
      </c>
      <c r="D213" s="77" t="s">
        <v>218</v>
      </c>
      <c r="E213" s="77" t="s">
        <v>166</v>
      </c>
      <c r="F213" s="62" t="s">
        <v>277</v>
      </c>
      <c r="G213" s="61" t="s">
        <v>97</v>
      </c>
      <c r="H213" s="63">
        <v>50000</v>
      </c>
      <c r="I213" s="60"/>
      <c r="J213" s="60"/>
      <c r="K213" s="60"/>
      <c r="L213" s="60"/>
      <c r="M213" s="60"/>
      <c r="N213" s="60"/>
      <c r="O213" s="63">
        <f t="shared" si="12"/>
        <v>50000</v>
      </c>
    </row>
    <row r="214" spans="1:15" ht="60" x14ac:dyDescent="0.25">
      <c r="A214" s="77" t="s">
        <v>552</v>
      </c>
      <c r="B214" s="64" t="s">
        <v>95</v>
      </c>
      <c r="C214" s="61" t="s">
        <v>533</v>
      </c>
      <c r="D214" s="77" t="s">
        <v>218</v>
      </c>
      <c r="E214" s="77" t="s">
        <v>166</v>
      </c>
      <c r="F214" s="62" t="s">
        <v>278</v>
      </c>
      <c r="G214" s="61" t="s">
        <v>97</v>
      </c>
      <c r="H214" s="63">
        <v>5200000</v>
      </c>
      <c r="I214" s="60"/>
      <c r="J214" s="60"/>
      <c r="K214" s="60"/>
      <c r="L214" s="60"/>
      <c r="M214" s="60"/>
      <c r="N214" s="60"/>
      <c r="O214" s="63">
        <f t="shared" si="12"/>
        <v>5200000</v>
      </c>
    </row>
    <row r="215" spans="1:15" ht="60" x14ac:dyDescent="0.25">
      <c r="A215" s="77" t="s">
        <v>552</v>
      </c>
      <c r="B215" s="64" t="s">
        <v>95</v>
      </c>
      <c r="C215" s="61" t="s">
        <v>533</v>
      </c>
      <c r="D215" s="77" t="s">
        <v>218</v>
      </c>
      <c r="E215" s="77" t="s">
        <v>160</v>
      </c>
      <c r="F215" s="62" t="s">
        <v>279</v>
      </c>
      <c r="G215" s="61" t="s">
        <v>97</v>
      </c>
      <c r="H215" s="63">
        <v>7011069.4699999997</v>
      </c>
      <c r="I215" s="60"/>
      <c r="J215" s="60"/>
      <c r="K215" s="60"/>
      <c r="L215" s="60"/>
      <c r="M215" s="60"/>
      <c r="N215" s="60"/>
      <c r="O215" s="63">
        <f t="shared" si="12"/>
        <v>7011069.4699999997</v>
      </c>
    </row>
    <row r="216" spans="1:15" ht="60" x14ac:dyDescent="0.25">
      <c r="A216" s="77" t="s">
        <v>552</v>
      </c>
      <c r="B216" s="64" t="s">
        <v>95</v>
      </c>
      <c r="C216" s="61" t="s">
        <v>533</v>
      </c>
      <c r="D216" s="77" t="s">
        <v>218</v>
      </c>
      <c r="E216" s="77" t="s">
        <v>160</v>
      </c>
      <c r="F216" s="62" t="s">
        <v>280</v>
      </c>
      <c r="G216" s="61" t="s">
        <v>97</v>
      </c>
      <c r="H216" s="63">
        <v>120000</v>
      </c>
      <c r="I216" s="60"/>
      <c r="J216" s="60"/>
      <c r="K216" s="60"/>
      <c r="L216" s="60"/>
      <c r="M216" s="60"/>
      <c r="N216" s="60"/>
      <c r="O216" s="63">
        <f t="shared" si="12"/>
        <v>120000</v>
      </c>
    </row>
    <row r="217" spans="1:15" ht="60" x14ac:dyDescent="0.25">
      <c r="A217" s="77" t="s">
        <v>552</v>
      </c>
      <c r="B217" s="64" t="s">
        <v>95</v>
      </c>
      <c r="C217" s="61" t="s">
        <v>533</v>
      </c>
      <c r="D217" s="77" t="s">
        <v>218</v>
      </c>
      <c r="E217" s="77" t="s">
        <v>166</v>
      </c>
      <c r="F217" s="62" t="s">
        <v>281</v>
      </c>
      <c r="G217" s="61" t="s">
        <v>97</v>
      </c>
      <c r="H217" s="63">
        <v>200000</v>
      </c>
      <c r="I217" s="63"/>
      <c r="J217" s="63"/>
      <c r="K217" s="63"/>
      <c r="L217" s="63"/>
      <c r="M217" s="63"/>
      <c r="N217" s="63"/>
      <c r="O217" s="63">
        <f t="shared" si="12"/>
        <v>200000</v>
      </c>
    </row>
    <row r="218" spans="1:15" ht="60" x14ac:dyDescent="0.25">
      <c r="A218" s="77" t="s">
        <v>552</v>
      </c>
      <c r="B218" s="64" t="s">
        <v>95</v>
      </c>
      <c r="C218" s="61" t="s">
        <v>533</v>
      </c>
      <c r="D218" s="77" t="s">
        <v>218</v>
      </c>
      <c r="E218" s="77" t="s">
        <v>160</v>
      </c>
      <c r="F218" s="62" t="s">
        <v>282</v>
      </c>
      <c r="G218" s="61" t="s">
        <v>225</v>
      </c>
      <c r="H218" s="63">
        <v>540000</v>
      </c>
      <c r="I218" s="63"/>
      <c r="J218" s="63"/>
      <c r="K218" s="63"/>
      <c r="L218" s="63"/>
      <c r="M218" s="63"/>
      <c r="N218" s="63"/>
      <c r="O218" s="63">
        <f t="shared" si="12"/>
        <v>540000</v>
      </c>
    </row>
    <row r="219" spans="1:15" ht="75" x14ac:dyDescent="0.25">
      <c r="A219" s="77" t="s">
        <v>552</v>
      </c>
      <c r="B219" s="64" t="s">
        <v>95</v>
      </c>
      <c r="C219" s="61" t="s">
        <v>533</v>
      </c>
      <c r="D219" s="77" t="s">
        <v>218</v>
      </c>
      <c r="E219" s="77" t="s">
        <v>160</v>
      </c>
      <c r="F219" s="62" t="s">
        <v>283</v>
      </c>
      <c r="G219" s="61" t="s">
        <v>225</v>
      </c>
      <c r="H219" s="63">
        <v>1800000</v>
      </c>
      <c r="I219" s="63"/>
      <c r="J219" s="63"/>
      <c r="K219" s="63"/>
      <c r="L219" s="63"/>
      <c r="M219" s="63"/>
      <c r="N219" s="63"/>
      <c r="O219" s="63">
        <f t="shared" si="12"/>
        <v>1800000</v>
      </c>
    </row>
    <row r="220" spans="1:15" ht="60" x14ac:dyDescent="0.25">
      <c r="A220" s="77" t="s">
        <v>552</v>
      </c>
      <c r="B220" s="64" t="s">
        <v>95</v>
      </c>
      <c r="C220" s="61" t="s">
        <v>533</v>
      </c>
      <c r="D220" s="77" t="s">
        <v>218</v>
      </c>
      <c r="E220" s="77" t="s">
        <v>166</v>
      </c>
      <c r="F220" s="62" t="s">
        <v>284</v>
      </c>
      <c r="G220" s="61" t="s">
        <v>221</v>
      </c>
      <c r="H220" s="63">
        <v>65000</v>
      </c>
      <c r="I220" s="63"/>
      <c r="J220" s="63"/>
      <c r="K220" s="63"/>
      <c r="L220" s="63"/>
      <c r="M220" s="63"/>
      <c r="N220" s="63"/>
      <c r="O220" s="63">
        <f t="shared" si="12"/>
        <v>65000</v>
      </c>
    </row>
    <row r="221" spans="1:15" ht="60" x14ac:dyDescent="0.25">
      <c r="A221" s="77" t="s">
        <v>552</v>
      </c>
      <c r="B221" s="64" t="s">
        <v>95</v>
      </c>
      <c r="C221" s="61" t="s">
        <v>533</v>
      </c>
      <c r="D221" s="77" t="s">
        <v>218</v>
      </c>
      <c r="E221" s="77" t="s">
        <v>166</v>
      </c>
      <c r="F221" s="62" t="s">
        <v>285</v>
      </c>
      <c r="G221" s="61" t="s">
        <v>221</v>
      </c>
      <c r="H221" s="63">
        <v>84000</v>
      </c>
      <c r="I221" s="63"/>
      <c r="J221" s="63"/>
      <c r="K221" s="63"/>
      <c r="L221" s="63"/>
      <c r="M221" s="63"/>
      <c r="N221" s="63"/>
      <c r="O221" s="63">
        <f t="shared" si="12"/>
        <v>84000</v>
      </c>
    </row>
    <row r="222" spans="1:15" ht="60" x14ac:dyDescent="0.25">
      <c r="A222" s="77" t="s">
        <v>552</v>
      </c>
      <c r="B222" s="64" t="s">
        <v>95</v>
      </c>
      <c r="C222" s="61" t="s">
        <v>533</v>
      </c>
      <c r="D222" s="77" t="s">
        <v>218</v>
      </c>
      <c r="E222" s="77" t="s">
        <v>160</v>
      </c>
      <c r="F222" s="62" t="s">
        <v>286</v>
      </c>
      <c r="G222" s="61" t="s">
        <v>287</v>
      </c>
      <c r="H222" s="63">
        <v>450000</v>
      </c>
      <c r="I222" s="63"/>
      <c r="J222" s="63"/>
      <c r="K222" s="63"/>
      <c r="L222" s="63"/>
      <c r="M222" s="63"/>
      <c r="N222" s="63"/>
      <c r="O222" s="63">
        <f t="shared" si="12"/>
        <v>450000</v>
      </c>
    </row>
    <row r="223" spans="1:15" ht="60" x14ac:dyDescent="0.25">
      <c r="A223" s="77" t="s">
        <v>552</v>
      </c>
      <c r="B223" s="64" t="s">
        <v>95</v>
      </c>
      <c r="C223" s="61" t="s">
        <v>533</v>
      </c>
      <c r="D223" s="77" t="s">
        <v>218</v>
      </c>
      <c r="E223" s="77" t="s">
        <v>160</v>
      </c>
      <c r="F223" s="62" t="s">
        <v>288</v>
      </c>
      <c r="G223" s="61" t="s">
        <v>154</v>
      </c>
      <c r="H223" s="63">
        <v>243230</v>
      </c>
      <c r="I223" s="63"/>
      <c r="J223" s="63"/>
      <c r="K223" s="63"/>
      <c r="L223" s="63"/>
      <c r="M223" s="63"/>
      <c r="N223" s="63"/>
      <c r="O223" s="63">
        <f t="shared" si="12"/>
        <v>243230</v>
      </c>
    </row>
    <row r="224" spans="1:15" ht="60" x14ac:dyDescent="0.25">
      <c r="A224" s="77" t="s">
        <v>552</v>
      </c>
      <c r="B224" s="64" t="s">
        <v>95</v>
      </c>
      <c r="C224" s="61" t="s">
        <v>533</v>
      </c>
      <c r="D224" s="77" t="s">
        <v>218</v>
      </c>
      <c r="E224" s="77" t="s">
        <v>166</v>
      </c>
      <c r="F224" s="62" t="s">
        <v>289</v>
      </c>
      <c r="G224" s="61" t="s">
        <v>154</v>
      </c>
      <c r="H224" s="63">
        <v>262607</v>
      </c>
      <c r="I224" s="63"/>
      <c r="J224" s="63"/>
      <c r="K224" s="63"/>
      <c r="L224" s="63"/>
      <c r="M224" s="63"/>
      <c r="N224" s="63"/>
      <c r="O224" s="63">
        <f t="shared" si="12"/>
        <v>262607</v>
      </c>
    </row>
    <row r="225" spans="1:15" ht="60" x14ac:dyDescent="0.25">
      <c r="A225" s="77" t="s">
        <v>552</v>
      </c>
      <c r="B225" s="64" t="s">
        <v>95</v>
      </c>
      <c r="C225" s="61" t="s">
        <v>533</v>
      </c>
      <c r="D225" s="77" t="s">
        <v>218</v>
      </c>
      <c r="E225" s="77" t="s">
        <v>166</v>
      </c>
      <c r="F225" s="62" t="s">
        <v>290</v>
      </c>
      <c r="G225" s="61" t="s">
        <v>291</v>
      </c>
      <c r="H225" s="63">
        <v>215000</v>
      </c>
      <c r="I225" s="63"/>
      <c r="J225" s="63"/>
      <c r="K225" s="63"/>
      <c r="L225" s="63"/>
      <c r="M225" s="63"/>
      <c r="N225" s="63"/>
      <c r="O225" s="63">
        <f t="shared" si="12"/>
        <v>215000</v>
      </c>
    </row>
    <row r="226" spans="1:15" s="112" customFormat="1" ht="45" x14ac:dyDescent="0.25">
      <c r="A226" s="77" t="s">
        <v>552</v>
      </c>
      <c r="B226" s="61" t="s">
        <v>361</v>
      </c>
      <c r="C226" s="61" t="s">
        <v>533</v>
      </c>
      <c r="D226" s="77" t="s">
        <v>557</v>
      </c>
      <c r="E226" s="77" t="s">
        <v>541</v>
      </c>
      <c r="F226" s="62" t="s">
        <v>489</v>
      </c>
      <c r="G226" s="61" t="s">
        <v>458</v>
      </c>
      <c r="H226" s="63"/>
      <c r="I226" s="63"/>
      <c r="J226" s="63"/>
      <c r="K226" s="63"/>
      <c r="L226" s="63"/>
      <c r="M226" s="63"/>
      <c r="N226" s="63">
        <v>1150000</v>
      </c>
      <c r="O226" s="63">
        <f t="shared" si="12"/>
        <v>1150000</v>
      </c>
    </row>
    <row r="227" spans="1:15" s="112" customFormat="1" ht="45" x14ac:dyDescent="0.25">
      <c r="A227" s="77" t="s">
        <v>552</v>
      </c>
      <c r="B227" s="61" t="s">
        <v>361</v>
      </c>
      <c r="C227" s="61" t="s">
        <v>533</v>
      </c>
      <c r="D227" s="77" t="s">
        <v>557</v>
      </c>
      <c r="E227" s="77" t="s">
        <v>541</v>
      </c>
      <c r="F227" s="62" t="s">
        <v>453</v>
      </c>
      <c r="G227" s="61" t="s">
        <v>461</v>
      </c>
      <c r="H227" s="63"/>
      <c r="I227" s="63"/>
      <c r="J227" s="63"/>
      <c r="K227" s="63"/>
      <c r="L227" s="63"/>
      <c r="M227" s="63"/>
      <c r="N227" s="63">
        <v>1600000</v>
      </c>
      <c r="O227" s="63">
        <f t="shared" si="12"/>
        <v>1600000</v>
      </c>
    </row>
    <row r="228" spans="1:15" s="112" customFormat="1" ht="45" x14ac:dyDescent="0.25">
      <c r="A228" s="77" t="s">
        <v>552</v>
      </c>
      <c r="B228" s="61" t="s">
        <v>361</v>
      </c>
      <c r="C228" s="61" t="s">
        <v>533</v>
      </c>
      <c r="D228" s="77" t="s">
        <v>557</v>
      </c>
      <c r="E228" s="77" t="s">
        <v>541</v>
      </c>
      <c r="F228" s="62" t="s">
        <v>490</v>
      </c>
      <c r="G228" s="61" t="s">
        <v>461</v>
      </c>
      <c r="H228" s="63"/>
      <c r="I228" s="63"/>
      <c r="J228" s="63"/>
      <c r="K228" s="63"/>
      <c r="L228" s="63"/>
      <c r="M228" s="63"/>
      <c r="N228" s="63">
        <v>2000000</v>
      </c>
      <c r="O228" s="63">
        <f t="shared" si="12"/>
        <v>2000000</v>
      </c>
    </row>
    <row r="229" spans="1:15" s="112" customFormat="1" ht="45" x14ac:dyDescent="0.25">
      <c r="A229" s="77" t="s">
        <v>552</v>
      </c>
      <c r="B229" s="61" t="s">
        <v>361</v>
      </c>
      <c r="C229" s="61" t="s">
        <v>533</v>
      </c>
      <c r="D229" s="77" t="s">
        <v>557</v>
      </c>
      <c r="E229" s="77" t="s">
        <v>541</v>
      </c>
      <c r="F229" s="62" t="s">
        <v>491</v>
      </c>
      <c r="G229" s="61" t="s">
        <v>461</v>
      </c>
      <c r="H229" s="63"/>
      <c r="I229" s="63"/>
      <c r="J229" s="63"/>
      <c r="K229" s="63"/>
      <c r="L229" s="63"/>
      <c r="M229" s="63"/>
      <c r="N229" s="63">
        <v>500000</v>
      </c>
      <c r="O229" s="63">
        <f t="shared" si="12"/>
        <v>500000</v>
      </c>
    </row>
    <row r="230" spans="1:15" s="112" customFormat="1" ht="60" x14ac:dyDescent="0.25">
      <c r="A230" s="77" t="s">
        <v>554</v>
      </c>
      <c r="B230" s="61" t="s">
        <v>379</v>
      </c>
      <c r="C230" s="61" t="s">
        <v>424</v>
      </c>
      <c r="D230" s="77" t="s">
        <v>545</v>
      </c>
      <c r="E230" s="77" t="s">
        <v>546</v>
      </c>
      <c r="F230" s="62" t="s">
        <v>429</v>
      </c>
      <c r="G230" s="61" t="s">
        <v>426</v>
      </c>
      <c r="H230" s="63">
        <v>40000</v>
      </c>
      <c r="I230" s="63"/>
      <c r="J230" s="63"/>
      <c r="K230" s="63"/>
      <c r="L230" s="63"/>
      <c r="M230" s="63"/>
      <c r="N230" s="63"/>
      <c r="O230" s="63">
        <f t="shared" si="12"/>
        <v>40000</v>
      </c>
    </row>
    <row r="231" spans="1:15" s="112" customFormat="1" ht="60" x14ac:dyDescent="0.25">
      <c r="A231" s="77" t="s">
        <v>554</v>
      </c>
      <c r="B231" s="61" t="s">
        <v>379</v>
      </c>
      <c r="C231" s="61" t="s">
        <v>424</v>
      </c>
      <c r="D231" s="77" t="s">
        <v>545</v>
      </c>
      <c r="E231" s="77" t="s">
        <v>546</v>
      </c>
      <c r="F231" s="62" t="s">
        <v>427</v>
      </c>
      <c r="G231" s="61" t="s">
        <v>426</v>
      </c>
      <c r="H231" s="63">
        <v>40000</v>
      </c>
      <c r="I231" s="63"/>
      <c r="J231" s="63"/>
      <c r="K231" s="63"/>
      <c r="L231" s="63"/>
      <c r="M231" s="63"/>
      <c r="N231" s="63"/>
      <c r="O231" s="63">
        <f t="shared" si="12"/>
        <v>40000</v>
      </c>
    </row>
    <row r="232" spans="1:15" s="112" customFormat="1" ht="60" x14ac:dyDescent="0.25">
      <c r="A232" s="77" t="s">
        <v>554</v>
      </c>
      <c r="B232" s="61" t="s">
        <v>379</v>
      </c>
      <c r="C232" s="61" t="s">
        <v>424</v>
      </c>
      <c r="D232" s="77" t="s">
        <v>545</v>
      </c>
      <c r="E232" s="77" t="s">
        <v>546</v>
      </c>
      <c r="F232" s="62" t="s">
        <v>428</v>
      </c>
      <c r="G232" s="61" t="s">
        <v>426</v>
      </c>
      <c r="H232" s="63">
        <v>45000</v>
      </c>
      <c r="I232" s="63"/>
      <c r="J232" s="63"/>
      <c r="K232" s="63"/>
      <c r="L232" s="63"/>
      <c r="M232" s="63"/>
      <c r="N232" s="63"/>
      <c r="O232" s="63">
        <f t="shared" si="12"/>
        <v>45000</v>
      </c>
    </row>
    <row r="233" spans="1:15" x14ac:dyDescent="0.25">
      <c r="A233" s="218" t="s">
        <v>213</v>
      </c>
      <c r="B233" s="218"/>
      <c r="C233" s="218"/>
      <c r="D233" s="219"/>
      <c r="E233" s="219"/>
      <c r="F233" s="218"/>
      <c r="G233" s="118"/>
      <c r="H233" s="119">
        <f t="shared" ref="H233:O233" si="13">SUM(H207:H232)</f>
        <v>24789775.379999999</v>
      </c>
      <c r="I233" s="119">
        <f t="shared" si="13"/>
        <v>0</v>
      </c>
      <c r="J233" s="119">
        <f t="shared" si="13"/>
        <v>0</v>
      </c>
      <c r="K233" s="119">
        <f t="shared" si="13"/>
        <v>0</v>
      </c>
      <c r="L233" s="119">
        <f t="shared" si="13"/>
        <v>0</v>
      </c>
      <c r="M233" s="119">
        <f t="shared" si="13"/>
        <v>1668346.11</v>
      </c>
      <c r="N233" s="119">
        <f t="shared" si="13"/>
        <v>5250000</v>
      </c>
      <c r="O233" s="119">
        <f t="shared" si="13"/>
        <v>31708121.489999998</v>
      </c>
    </row>
    <row r="234" spans="1:15" ht="18" customHeight="1" x14ac:dyDescent="0.25">
      <c r="A234" s="26"/>
      <c r="B234" s="220" t="s">
        <v>85</v>
      </c>
      <c r="C234" s="221"/>
      <c r="D234" s="221"/>
      <c r="E234" s="221"/>
      <c r="F234" s="222"/>
      <c r="G234" s="26"/>
      <c r="H234" s="27"/>
      <c r="I234" s="27"/>
      <c r="J234" s="27"/>
      <c r="K234" s="27"/>
      <c r="L234" s="27"/>
      <c r="M234" s="27"/>
      <c r="N234" s="27"/>
      <c r="O234" s="27"/>
    </row>
    <row r="239" spans="1:15" x14ac:dyDescent="0.25">
      <c r="B239" s="28"/>
      <c r="G239" s="28"/>
    </row>
    <row r="240" spans="1:15" ht="18.75" x14ac:dyDescent="0.3">
      <c r="B240" s="29" t="s">
        <v>661</v>
      </c>
      <c r="C240" s="29"/>
      <c r="D240" s="34"/>
      <c r="E240" s="34"/>
      <c r="F240" s="29" t="s">
        <v>663</v>
      </c>
      <c r="G240" s="30"/>
      <c r="H240" s="29"/>
      <c r="I240" s="29"/>
      <c r="J240" s="29" t="s">
        <v>667</v>
      </c>
      <c r="K240" s="29"/>
      <c r="L240" s="29"/>
      <c r="M240" s="29"/>
    </row>
    <row r="241" spans="2:13" ht="18.75" x14ac:dyDescent="0.3">
      <c r="B241" s="29" t="s">
        <v>662</v>
      </c>
      <c r="C241" s="29"/>
      <c r="D241" s="34"/>
      <c r="E241" s="34"/>
      <c r="F241" s="29" t="s">
        <v>664</v>
      </c>
      <c r="G241" s="29"/>
      <c r="H241" s="29"/>
      <c r="I241" s="29"/>
      <c r="J241" s="29" t="s">
        <v>668</v>
      </c>
      <c r="K241" s="29"/>
      <c r="L241" s="29"/>
      <c r="M241" s="29"/>
    </row>
    <row r="242" spans="2:13" ht="18.75" x14ac:dyDescent="0.3">
      <c r="B242" s="29" t="s">
        <v>666</v>
      </c>
      <c r="C242" s="29"/>
      <c r="D242" s="34"/>
      <c r="E242" s="34"/>
      <c r="F242" s="29" t="s">
        <v>665</v>
      </c>
      <c r="G242" s="29"/>
      <c r="H242" s="29"/>
      <c r="I242" s="29"/>
      <c r="J242" s="29" t="s">
        <v>669</v>
      </c>
      <c r="K242" s="29"/>
      <c r="L242" s="29"/>
      <c r="M242" s="29"/>
    </row>
    <row r="243" spans="2:13" ht="18.75" x14ac:dyDescent="0.3">
      <c r="B243" s="29"/>
      <c r="C243" s="29"/>
      <c r="D243" s="34"/>
      <c r="E243" s="34"/>
      <c r="F243" s="29"/>
      <c r="G243" s="29"/>
      <c r="H243" s="29"/>
      <c r="I243" s="29"/>
      <c r="J243" s="29"/>
      <c r="K243" s="29"/>
      <c r="L243" s="29"/>
      <c r="M243" s="29"/>
    </row>
    <row r="245" spans="2:13" ht="18.75" x14ac:dyDescent="0.3">
      <c r="B245" s="31"/>
    </row>
  </sheetData>
  <mergeCells count="15">
    <mergeCell ref="A1:O1"/>
    <mergeCell ref="A2:O2"/>
    <mergeCell ref="D3:O3"/>
    <mergeCell ref="D4:O4"/>
    <mergeCell ref="A6:O6"/>
    <mergeCell ref="A76:F76"/>
    <mergeCell ref="A233:F233"/>
    <mergeCell ref="A171:F171"/>
    <mergeCell ref="B234:F234"/>
    <mergeCell ref="A205:F205"/>
    <mergeCell ref="A120:F120"/>
    <mergeCell ref="A77:O77"/>
    <mergeCell ref="A121:O121"/>
    <mergeCell ref="A172:O172"/>
    <mergeCell ref="A206:O206"/>
  </mergeCells>
  <pageMargins left="0.70866141732283472" right="0.51181102362204722" top="0.74803149606299213" bottom="0.74803149606299213" header="0.31496062992125984" footer="0.31496062992125984"/>
  <pageSetup paperSize="9" scale="4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5"/>
  <sheetViews>
    <sheetView zoomScale="50" zoomScaleNormal="50" zoomScaleSheetLayoutView="70" workbookViewId="0">
      <pane ySplit="4" topLeftCell="A5" activePane="bottomLeft" state="frozen"/>
      <selection pane="bottomLeft" activeCell="N81" sqref="N81"/>
    </sheetView>
  </sheetViews>
  <sheetFormatPr baseColWidth="10" defaultRowHeight="15" x14ac:dyDescent="0.25"/>
  <cols>
    <col min="1" max="1" width="31.5703125" customWidth="1"/>
    <col min="2" max="2" width="8.28515625" customWidth="1"/>
    <col min="3" max="3" width="37.7109375" customWidth="1"/>
    <col min="4" max="4" width="18.7109375" customWidth="1"/>
    <col min="5" max="5" width="31.140625" customWidth="1"/>
    <col min="6" max="6" width="28" customWidth="1"/>
    <col min="7" max="7" width="21.5703125" customWidth="1"/>
    <col min="8" max="8" width="24.5703125" customWidth="1"/>
    <col min="9" max="9" width="13.28515625" customWidth="1"/>
    <col min="10" max="10" width="13" customWidth="1"/>
    <col min="11" max="11" width="14.28515625" customWidth="1"/>
    <col min="12" max="12" width="9.140625" customWidth="1"/>
    <col min="13" max="13" width="13.85546875" customWidth="1"/>
    <col min="14" max="14" width="14.28515625" customWidth="1"/>
    <col min="15" max="15" width="14.85546875" customWidth="1"/>
    <col min="16" max="16" width="18.7109375" customWidth="1"/>
    <col min="17" max="18" width="14.28515625" customWidth="1"/>
    <col min="20" max="20" width="13.7109375" customWidth="1"/>
    <col min="21" max="21" width="12.28515625" customWidth="1"/>
    <col min="23" max="23" width="16.5703125" customWidth="1"/>
    <col min="24" max="24" width="13.85546875" customWidth="1"/>
    <col min="25" max="25" width="14.85546875" customWidth="1"/>
    <col min="26" max="26" width="13.28515625" customWidth="1"/>
    <col min="27" max="27" width="12.42578125" customWidth="1"/>
    <col min="28" max="28" width="13.140625" customWidth="1"/>
    <col min="29" max="29" width="13" customWidth="1"/>
    <col min="30" max="30" width="21.140625" customWidth="1"/>
    <col min="31" max="31" width="13.140625" customWidth="1"/>
    <col min="32" max="32" width="13" customWidth="1"/>
    <col min="33" max="33" width="13.140625" customWidth="1"/>
    <col min="34" max="34" width="13" customWidth="1"/>
    <col min="35" max="36" width="14" customWidth="1"/>
    <col min="37" max="37" width="13.5703125" customWidth="1"/>
    <col min="38" max="38" width="13" customWidth="1"/>
    <col min="39" max="39" width="12.85546875" customWidth="1"/>
    <col min="40" max="40" width="12.42578125" customWidth="1"/>
    <col min="41" max="41" width="14" customWidth="1"/>
    <col min="42" max="42" width="14.7109375" customWidth="1"/>
    <col min="43" max="43" width="17.7109375" customWidth="1"/>
  </cols>
  <sheetData>
    <row r="1" spans="1:43" ht="59.25" customHeight="1" x14ac:dyDescent="0.35">
      <c r="A1" s="240" t="s">
        <v>89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0"/>
      <c r="AD1" s="240"/>
      <c r="AE1" s="240"/>
      <c r="AF1" s="240"/>
      <c r="AG1" s="240"/>
      <c r="AH1" s="240"/>
      <c r="AI1" s="240"/>
      <c r="AJ1" s="240"/>
      <c r="AK1" s="240"/>
      <c r="AL1" s="240"/>
      <c r="AM1" s="240"/>
      <c r="AN1" s="240"/>
      <c r="AO1" s="240"/>
      <c r="AP1" s="240"/>
      <c r="AQ1" s="240"/>
    </row>
    <row r="2" spans="1:43" ht="39.75" customHeight="1" thickBot="1" x14ac:dyDescent="0.4">
      <c r="A2" s="241" t="s">
        <v>670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1"/>
      <c r="AQ2" s="241"/>
    </row>
    <row r="3" spans="1:43" s="1" customFormat="1" ht="112.5" customHeight="1" thickBot="1" x14ac:dyDescent="0.3">
      <c r="A3" s="2"/>
      <c r="B3" s="242" t="s">
        <v>0</v>
      </c>
      <c r="C3" s="242"/>
      <c r="D3" s="242"/>
      <c r="E3" s="3" t="s">
        <v>1</v>
      </c>
      <c r="F3" s="245" t="s">
        <v>2</v>
      </c>
      <c r="G3" s="245"/>
      <c r="H3" s="4" t="s">
        <v>3</v>
      </c>
      <c r="I3" s="242" t="s">
        <v>4</v>
      </c>
      <c r="J3" s="242"/>
      <c r="K3" s="5" t="s">
        <v>5</v>
      </c>
      <c r="L3" s="5" t="s">
        <v>6</v>
      </c>
      <c r="M3" s="242" t="s">
        <v>7</v>
      </c>
      <c r="N3" s="242"/>
      <c r="O3" s="6" t="s">
        <v>8</v>
      </c>
      <c r="P3" s="242" t="s">
        <v>9</v>
      </c>
      <c r="Q3" s="242"/>
      <c r="R3" s="242"/>
      <c r="S3" s="242"/>
      <c r="T3" s="242"/>
      <c r="U3" s="242"/>
      <c r="V3" s="242"/>
      <c r="W3" s="6" t="s">
        <v>10</v>
      </c>
      <c r="X3" s="242" t="s">
        <v>11</v>
      </c>
      <c r="Y3" s="242"/>
      <c r="Z3" s="242"/>
      <c r="AA3" s="242" t="s">
        <v>12</v>
      </c>
      <c r="AB3" s="242"/>
      <c r="AC3" s="3" t="s">
        <v>13</v>
      </c>
      <c r="AD3" s="3" t="s">
        <v>14</v>
      </c>
      <c r="AE3" s="243" t="s">
        <v>88</v>
      </c>
      <c r="AF3" s="243"/>
      <c r="AG3" s="243"/>
      <c r="AH3" s="243"/>
      <c r="AI3" s="243"/>
      <c r="AJ3" s="243"/>
      <c r="AK3" s="243"/>
      <c r="AL3" s="243"/>
      <c r="AM3" s="243"/>
      <c r="AN3" s="243"/>
      <c r="AO3" s="243"/>
      <c r="AP3" s="243"/>
      <c r="AQ3" s="244"/>
    </row>
    <row r="4" spans="1:43" s="1" customFormat="1" ht="132" customHeight="1" x14ac:dyDescent="0.25">
      <c r="A4" s="8" t="s">
        <v>16</v>
      </c>
      <c r="B4" s="9" t="s">
        <v>17</v>
      </c>
      <c r="C4" s="9" t="s">
        <v>18</v>
      </c>
      <c r="D4" s="10" t="s">
        <v>19</v>
      </c>
      <c r="E4" s="9" t="s">
        <v>20</v>
      </c>
      <c r="F4" s="9" t="s">
        <v>21</v>
      </c>
      <c r="G4" s="9" t="s">
        <v>22</v>
      </c>
      <c r="H4" s="9" t="s">
        <v>70</v>
      </c>
      <c r="I4" s="9" t="s">
        <v>23</v>
      </c>
      <c r="J4" s="9" t="s">
        <v>24</v>
      </c>
      <c r="K4" s="11"/>
      <c r="L4" s="12"/>
      <c r="M4" s="9" t="s">
        <v>25</v>
      </c>
      <c r="N4" s="65" t="s">
        <v>26</v>
      </c>
      <c r="O4" s="67" t="s">
        <v>27</v>
      </c>
      <c r="P4" s="68" t="s">
        <v>28</v>
      </c>
      <c r="Q4" s="9" t="s">
        <v>29</v>
      </c>
      <c r="R4" s="9" t="s">
        <v>30</v>
      </c>
      <c r="S4" s="9" t="s">
        <v>31</v>
      </c>
      <c r="T4" s="9" t="s">
        <v>32</v>
      </c>
      <c r="U4" s="9" t="s">
        <v>33</v>
      </c>
      <c r="V4" s="9" t="s">
        <v>34</v>
      </c>
      <c r="W4" s="13" t="s">
        <v>35</v>
      </c>
      <c r="X4" s="18" t="s">
        <v>36</v>
      </c>
      <c r="Y4" s="18" t="s">
        <v>37</v>
      </c>
      <c r="Z4" s="18" t="s">
        <v>38</v>
      </c>
      <c r="AA4" s="10" t="s">
        <v>39</v>
      </c>
      <c r="AB4" s="10" t="s">
        <v>40</v>
      </c>
      <c r="AC4" s="14" t="s">
        <v>41</v>
      </c>
      <c r="AD4" s="9" t="s">
        <v>15</v>
      </c>
      <c r="AE4" s="18" t="s">
        <v>42</v>
      </c>
      <c r="AF4" s="18" t="s">
        <v>43</v>
      </c>
      <c r="AG4" s="69" t="s">
        <v>44</v>
      </c>
      <c r="AH4" s="18" t="s">
        <v>45</v>
      </c>
      <c r="AI4" s="18" t="s">
        <v>46</v>
      </c>
      <c r="AJ4" s="18" t="s">
        <v>47</v>
      </c>
      <c r="AK4" s="18" t="s">
        <v>48</v>
      </c>
      <c r="AL4" s="18" t="s">
        <v>49</v>
      </c>
      <c r="AM4" s="18" t="s">
        <v>50</v>
      </c>
      <c r="AN4" s="18" t="s">
        <v>51</v>
      </c>
      <c r="AO4" s="18" t="s">
        <v>52</v>
      </c>
      <c r="AP4" s="69" t="s">
        <v>53</v>
      </c>
      <c r="AQ4" s="15" t="s">
        <v>54</v>
      </c>
    </row>
    <row r="5" spans="1:43" ht="159" customHeight="1" x14ac:dyDescent="0.25">
      <c r="A5" s="49" t="s">
        <v>89</v>
      </c>
      <c r="B5" s="47">
        <v>1</v>
      </c>
      <c r="C5" s="49" t="s">
        <v>140</v>
      </c>
      <c r="D5" s="50" t="s">
        <v>141</v>
      </c>
      <c r="E5" s="50" t="s">
        <v>142</v>
      </c>
      <c r="F5" s="50" t="s">
        <v>143</v>
      </c>
      <c r="G5" s="50" t="s">
        <v>144</v>
      </c>
      <c r="H5" s="50" t="s">
        <v>145</v>
      </c>
      <c r="I5" s="52">
        <v>400000</v>
      </c>
      <c r="J5" s="16"/>
      <c r="K5" s="70">
        <v>240000</v>
      </c>
      <c r="L5" s="53" t="s">
        <v>102</v>
      </c>
      <c r="M5" s="16"/>
      <c r="N5" s="59">
        <v>400000</v>
      </c>
      <c r="O5" s="59">
        <v>400000</v>
      </c>
      <c r="P5" s="66">
        <v>400000</v>
      </c>
      <c r="Q5" s="16"/>
      <c r="R5" s="16"/>
      <c r="S5" s="16"/>
      <c r="T5" s="16"/>
      <c r="U5" s="16"/>
      <c r="V5" s="16"/>
      <c r="W5" s="54">
        <v>400000</v>
      </c>
      <c r="X5" s="55" t="s">
        <v>146</v>
      </c>
      <c r="Y5" s="56" t="s">
        <v>147</v>
      </c>
      <c r="Z5" s="56" t="s">
        <v>148</v>
      </c>
      <c r="AA5" s="57">
        <v>44256</v>
      </c>
      <c r="AB5" s="57">
        <v>44561</v>
      </c>
      <c r="AC5" s="58" t="s">
        <v>105</v>
      </c>
      <c r="AD5" s="56"/>
      <c r="AE5" s="46"/>
      <c r="AF5" s="46"/>
      <c r="AG5" s="59">
        <v>200000</v>
      </c>
      <c r="AH5" s="46"/>
      <c r="AI5" s="46"/>
      <c r="AJ5" s="46"/>
      <c r="AK5" s="46"/>
      <c r="AL5" s="46"/>
      <c r="AM5" s="46"/>
      <c r="AN5" s="46"/>
      <c r="AO5" s="46"/>
      <c r="AP5" s="59">
        <v>200000</v>
      </c>
      <c r="AQ5" s="54">
        <f>SUM(AE5:AP5)</f>
        <v>400000</v>
      </c>
    </row>
    <row r="6" spans="1:43" ht="159" customHeight="1" x14ac:dyDescent="0.25">
      <c r="A6" s="49" t="s">
        <v>89</v>
      </c>
      <c r="B6" s="47">
        <v>2</v>
      </c>
      <c r="C6" s="49" t="s">
        <v>149</v>
      </c>
      <c r="D6" s="50" t="s">
        <v>150</v>
      </c>
      <c r="E6" s="50" t="s">
        <v>155</v>
      </c>
      <c r="F6" s="50" t="s">
        <v>151</v>
      </c>
      <c r="G6" s="50" t="s">
        <v>152</v>
      </c>
      <c r="H6" s="50" t="s">
        <v>145</v>
      </c>
      <c r="I6" s="52">
        <v>28140.6</v>
      </c>
      <c r="J6" s="16"/>
      <c r="K6" s="70">
        <v>2000</v>
      </c>
      <c r="L6" s="53" t="s">
        <v>102</v>
      </c>
      <c r="M6" s="16"/>
      <c r="N6" s="59">
        <v>28140.6</v>
      </c>
      <c r="O6" s="59">
        <v>28140.6</v>
      </c>
      <c r="P6" s="66">
        <v>28140.6</v>
      </c>
      <c r="Q6" s="16"/>
      <c r="R6" s="16"/>
      <c r="S6" s="16"/>
      <c r="T6" s="16"/>
      <c r="U6" s="16"/>
      <c r="V6" s="16"/>
      <c r="W6" s="54">
        <v>28140.6</v>
      </c>
      <c r="X6" s="55" t="s">
        <v>146</v>
      </c>
      <c r="Y6" s="56" t="s">
        <v>147</v>
      </c>
      <c r="Z6" s="56" t="s">
        <v>148</v>
      </c>
      <c r="AA6" s="57">
        <v>44440</v>
      </c>
      <c r="AB6" s="57">
        <v>44561</v>
      </c>
      <c r="AC6" s="58" t="s">
        <v>105</v>
      </c>
      <c r="AD6" s="56"/>
      <c r="AE6" s="46"/>
      <c r="AF6" s="46"/>
      <c r="AG6" s="59"/>
      <c r="AH6" s="46"/>
      <c r="AI6" s="46"/>
      <c r="AJ6" s="46"/>
      <c r="AK6" s="46"/>
      <c r="AL6" s="46"/>
      <c r="AM6" s="59">
        <v>14070.3</v>
      </c>
      <c r="AN6" s="46"/>
      <c r="AO6" s="46"/>
      <c r="AP6" s="59">
        <v>14070.3</v>
      </c>
      <c r="AQ6" s="54">
        <f t="shared" ref="AQ6:AQ7" si="0">SUM(AE6:AP6)</f>
        <v>28140.6</v>
      </c>
    </row>
    <row r="7" spans="1:43" ht="159" customHeight="1" x14ac:dyDescent="0.25">
      <c r="A7" s="49" t="s">
        <v>89</v>
      </c>
      <c r="B7" s="47">
        <v>3</v>
      </c>
      <c r="C7" s="49" t="s">
        <v>153</v>
      </c>
      <c r="D7" s="49" t="s">
        <v>154</v>
      </c>
      <c r="E7" s="49" t="s">
        <v>156</v>
      </c>
      <c r="F7" s="49" t="s">
        <v>529</v>
      </c>
      <c r="G7" s="49" t="s">
        <v>530</v>
      </c>
      <c r="H7" s="49" t="s">
        <v>531</v>
      </c>
      <c r="I7" s="59">
        <v>2979.75</v>
      </c>
      <c r="J7" s="48"/>
      <c r="K7" s="70"/>
      <c r="L7" s="53" t="s">
        <v>102</v>
      </c>
      <c r="M7" s="48"/>
      <c r="N7" s="59">
        <v>2979.75</v>
      </c>
      <c r="O7" s="59">
        <v>2979.75</v>
      </c>
      <c r="P7" s="66">
        <v>2979.75</v>
      </c>
      <c r="Q7" s="48"/>
      <c r="R7" s="48"/>
      <c r="S7" s="48"/>
      <c r="T7" s="48"/>
      <c r="U7" s="48"/>
      <c r="V7" s="48"/>
      <c r="W7" s="54">
        <v>2979.75</v>
      </c>
      <c r="X7" s="55" t="s">
        <v>146</v>
      </c>
      <c r="Y7" s="56" t="s">
        <v>147</v>
      </c>
      <c r="Z7" s="56" t="s">
        <v>148</v>
      </c>
      <c r="AA7" s="57">
        <v>44440</v>
      </c>
      <c r="AB7" s="57">
        <v>44561</v>
      </c>
      <c r="AC7" s="58" t="s">
        <v>105</v>
      </c>
      <c r="AD7" s="56"/>
      <c r="AE7" s="46"/>
      <c r="AF7" s="46"/>
      <c r="AG7" s="59"/>
      <c r="AH7" s="46"/>
      <c r="AI7" s="54">
        <v>2979.75</v>
      </c>
      <c r="AJ7" s="46"/>
      <c r="AK7" s="46"/>
      <c r="AL7" s="46"/>
      <c r="AM7" s="59"/>
      <c r="AN7" s="46"/>
      <c r="AO7" s="46"/>
      <c r="AP7" s="59"/>
      <c r="AQ7" s="54">
        <f t="shared" si="0"/>
        <v>2979.75</v>
      </c>
    </row>
    <row r="8" spans="1:43" s="45" customFormat="1" ht="14.25" customHeight="1" x14ac:dyDescent="0.25">
      <c r="A8" s="36"/>
      <c r="B8" s="37"/>
      <c r="C8" s="38"/>
      <c r="D8" s="36"/>
      <c r="E8" s="38"/>
      <c r="F8" s="38"/>
      <c r="G8" s="38"/>
      <c r="H8" s="39"/>
      <c r="I8" s="40"/>
      <c r="J8" s="36"/>
      <c r="K8" s="41"/>
      <c r="L8" s="40"/>
      <c r="M8" s="36"/>
      <c r="N8" s="42"/>
      <c r="O8" s="42"/>
      <c r="P8" s="43">
        <f>SUM(P5:P7)</f>
        <v>431120.35</v>
      </c>
      <c r="Q8" s="36"/>
      <c r="R8" s="36"/>
      <c r="S8" s="36"/>
      <c r="T8" s="36"/>
      <c r="U8" s="36"/>
      <c r="V8" s="36"/>
      <c r="W8" s="43">
        <f>SUM(W5:W7)</f>
        <v>431120.35</v>
      </c>
      <c r="X8" s="38"/>
      <c r="Y8" s="36"/>
      <c r="Z8" s="38"/>
      <c r="AA8" s="44"/>
      <c r="AB8" s="44"/>
      <c r="AC8" s="40"/>
      <c r="AD8" s="36"/>
      <c r="AE8" s="36"/>
      <c r="AF8" s="36"/>
      <c r="AG8" s="36"/>
      <c r="AH8" s="36"/>
      <c r="AI8" s="42"/>
      <c r="AJ8" s="36"/>
      <c r="AK8" s="36"/>
      <c r="AL8" s="36"/>
      <c r="AM8" s="36"/>
      <c r="AN8" s="36"/>
      <c r="AO8" s="36"/>
      <c r="AP8" s="36"/>
      <c r="AQ8" s="43">
        <f>SUM(AQ5:AQ7)</f>
        <v>431120.35</v>
      </c>
    </row>
    <row r="9" spans="1:43" ht="159" customHeight="1" x14ac:dyDescent="0.25">
      <c r="A9" s="46" t="s">
        <v>90</v>
      </c>
      <c r="B9" s="47">
        <v>1</v>
      </c>
      <c r="C9" s="49" t="s">
        <v>510</v>
      </c>
      <c r="D9" s="50" t="s">
        <v>154</v>
      </c>
      <c r="E9" s="50" t="s">
        <v>492</v>
      </c>
      <c r="F9" s="50" t="s">
        <v>493</v>
      </c>
      <c r="G9" s="50" t="s">
        <v>494</v>
      </c>
      <c r="H9" s="50" t="s">
        <v>495</v>
      </c>
      <c r="I9" s="52"/>
      <c r="J9" s="114" t="s">
        <v>496</v>
      </c>
      <c r="K9" s="70">
        <v>5000</v>
      </c>
      <c r="L9" s="53" t="s">
        <v>102</v>
      </c>
      <c r="M9" s="16"/>
      <c r="N9" s="59">
        <v>20000</v>
      </c>
      <c r="O9" s="59">
        <v>20000</v>
      </c>
      <c r="P9" s="66">
        <v>20000</v>
      </c>
      <c r="Q9" s="16"/>
      <c r="R9" s="16"/>
      <c r="S9" s="16"/>
      <c r="T9" s="16"/>
      <c r="U9" s="16"/>
      <c r="V9" s="16"/>
      <c r="W9" s="54">
        <v>20000</v>
      </c>
      <c r="X9" s="55" t="s">
        <v>497</v>
      </c>
      <c r="Y9" s="56" t="s">
        <v>498</v>
      </c>
      <c r="Z9" s="56" t="s">
        <v>499</v>
      </c>
      <c r="AA9" s="57">
        <v>44075</v>
      </c>
      <c r="AB9" s="57">
        <v>44530</v>
      </c>
      <c r="AC9" s="58" t="s">
        <v>105</v>
      </c>
      <c r="AD9" s="56"/>
      <c r="AE9" s="46"/>
      <c r="AF9" s="46"/>
      <c r="AG9" s="59"/>
      <c r="AH9" s="46"/>
      <c r="AI9" s="46"/>
      <c r="AJ9" s="46"/>
      <c r="AK9" s="46"/>
      <c r="AL9" s="46"/>
      <c r="AM9" s="59">
        <v>10000</v>
      </c>
      <c r="AN9" s="59">
        <v>5000</v>
      </c>
      <c r="AO9" s="59">
        <v>5000</v>
      </c>
      <c r="AP9" s="59"/>
      <c r="AQ9" s="54">
        <v>20000</v>
      </c>
    </row>
    <row r="10" spans="1:43" ht="159" customHeight="1" x14ac:dyDescent="0.25">
      <c r="A10" s="46" t="s">
        <v>90</v>
      </c>
      <c r="B10" s="47">
        <v>2</v>
      </c>
      <c r="C10" s="49" t="s">
        <v>511</v>
      </c>
      <c r="D10" s="50" t="s">
        <v>225</v>
      </c>
      <c r="E10" s="50" t="s">
        <v>500</v>
      </c>
      <c r="F10" s="50" t="s">
        <v>501</v>
      </c>
      <c r="G10" s="50" t="s">
        <v>502</v>
      </c>
      <c r="H10" s="50" t="s">
        <v>503</v>
      </c>
      <c r="I10" s="52"/>
      <c r="J10" s="114" t="s">
        <v>496</v>
      </c>
      <c r="K10" s="70">
        <v>5000</v>
      </c>
      <c r="L10" s="53" t="s">
        <v>102</v>
      </c>
      <c r="M10" s="16"/>
      <c r="N10" s="59">
        <v>21152.84</v>
      </c>
      <c r="O10" s="59">
        <v>21152.84</v>
      </c>
      <c r="P10" s="66">
        <v>21152.84</v>
      </c>
      <c r="Q10" s="16"/>
      <c r="R10" s="16"/>
      <c r="S10" s="16"/>
      <c r="T10" s="16"/>
      <c r="U10" s="16"/>
      <c r="V10" s="16"/>
      <c r="W10" s="54">
        <v>21152.84</v>
      </c>
      <c r="X10" s="55" t="s">
        <v>497</v>
      </c>
      <c r="Y10" s="56" t="s">
        <v>498</v>
      </c>
      <c r="Z10" s="56" t="s">
        <v>504</v>
      </c>
      <c r="AA10" s="57">
        <v>44348</v>
      </c>
      <c r="AB10" s="57">
        <v>44407</v>
      </c>
      <c r="AC10" s="58" t="s">
        <v>105</v>
      </c>
      <c r="AD10" s="56"/>
      <c r="AE10" s="46"/>
      <c r="AF10" s="46"/>
      <c r="AG10" s="59"/>
      <c r="AH10" s="46"/>
      <c r="AI10" s="46"/>
      <c r="AJ10" s="59">
        <v>10000</v>
      </c>
      <c r="AK10" s="59">
        <v>11152.84</v>
      </c>
      <c r="AL10" s="59"/>
      <c r="AM10" s="59"/>
      <c r="AN10" s="46"/>
      <c r="AO10" s="46"/>
      <c r="AP10" s="59"/>
      <c r="AQ10" s="54">
        <v>21152.84</v>
      </c>
    </row>
    <row r="11" spans="1:43" ht="159" customHeight="1" x14ac:dyDescent="0.25">
      <c r="A11" s="46" t="s">
        <v>90</v>
      </c>
      <c r="B11" s="47">
        <v>3</v>
      </c>
      <c r="C11" s="49" t="s">
        <v>512</v>
      </c>
      <c r="D11" s="50" t="s">
        <v>220</v>
      </c>
      <c r="E11" s="50" t="s">
        <v>505</v>
      </c>
      <c r="F11" s="50" t="s">
        <v>506</v>
      </c>
      <c r="G11" s="50" t="s">
        <v>507</v>
      </c>
      <c r="H11" s="50" t="s">
        <v>508</v>
      </c>
      <c r="I11" s="52"/>
      <c r="J11" s="114" t="s">
        <v>496</v>
      </c>
      <c r="K11" s="70">
        <v>5000</v>
      </c>
      <c r="L11" s="53" t="s">
        <v>102</v>
      </c>
      <c r="M11" s="16"/>
      <c r="N11" s="59">
        <v>21538.94</v>
      </c>
      <c r="O11" s="59">
        <v>21538.94</v>
      </c>
      <c r="P11" s="66">
        <v>21538.94</v>
      </c>
      <c r="Q11" s="16"/>
      <c r="R11" s="16"/>
      <c r="S11" s="16"/>
      <c r="T11" s="16"/>
      <c r="U11" s="16"/>
      <c r="V11" s="16"/>
      <c r="W11" s="54">
        <v>21538.94</v>
      </c>
      <c r="X11" s="55" t="s">
        <v>497</v>
      </c>
      <c r="Y11" s="56" t="s">
        <v>498</v>
      </c>
      <c r="Z11" s="56" t="s">
        <v>509</v>
      </c>
      <c r="AA11" s="57">
        <v>44348</v>
      </c>
      <c r="AB11" s="57">
        <v>44438</v>
      </c>
      <c r="AC11" s="58" t="s">
        <v>105</v>
      </c>
      <c r="AD11" s="56"/>
      <c r="AE11" s="46"/>
      <c r="AF11" s="46"/>
      <c r="AG11" s="59"/>
      <c r="AH11" s="46"/>
      <c r="AI11" s="46"/>
      <c r="AJ11" s="59">
        <v>10000</v>
      </c>
      <c r="AK11" s="59">
        <v>6000</v>
      </c>
      <c r="AL11" s="59">
        <v>5538.94</v>
      </c>
      <c r="AM11" s="59"/>
      <c r="AN11" s="46"/>
      <c r="AO11" s="46"/>
      <c r="AP11" s="59"/>
      <c r="AQ11" s="54">
        <v>21538.94</v>
      </c>
    </row>
    <row r="12" spans="1:43" s="45" customFormat="1" ht="14.25" customHeight="1" x14ac:dyDescent="0.25">
      <c r="A12" s="36"/>
      <c r="B12" s="37"/>
      <c r="C12" s="38"/>
      <c r="D12" s="36"/>
      <c r="E12" s="38"/>
      <c r="F12" s="38"/>
      <c r="G12" s="38"/>
      <c r="H12" s="39"/>
      <c r="I12" s="40"/>
      <c r="J12" s="36"/>
      <c r="K12" s="41"/>
      <c r="L12" s="40"/>
      <c r="M12" s="36"/>
      <c r="N12" s="42"/>
      <c r="O12" s="42"/>
      <c r="P12" s="43">
        <f>SUM(P9:P11)</f>
        <v>62691.78</v>
      </c>
      <c r="Q12" s="36"/>
      <c r="R12" s="36"/>
      <c r="S12" s="36"/>
      <c r="T12" s="36"/>
      <c r="U12" s="36"/>
      <c r="V12" s="36"/>
      <c r="W12" s="43">
        <f>SUM(W9:W11)</f>
        <v>62691.78</v>
      </c>
      <c r="X12" s="38"/>
      <c r="Y12" s="36"/>
      <c r="Z12" s="38"/>
      <c r="AA12" s="44"/>
      <c r="AB12" s="44"/>
      <c r="AC12" s="40"/>
      <c r="AD12" s="36"/>
      <c r="AE12" s="36"/>
      <c r="AF12" s="36"/>
      <c r="AG12" s="36"/>
      <c r="AH12" s="36"/>
      <c r="AI12" s="42"/>
      <c r="AJ12" s="36"/>
      <c r="AK12" s="36"/>
      <c r="AL12" s="36"/>
      <c r="AM12" s="36"/>
      <c r="AN12" s="36"/>
      <c r="AO12" s="36"/>
      <c r="AP12" s="36"/>
      <c r="AQ12" s="43">
        <f>SUM(AQ9:AQ11)</f>
        <v>62691.78</v>
      </c>
    </row>
    <row r="13" spans="1:43" ht="159" customHeight="1" x14ac:dyDescent="0.25">
      <c r="A13" s="46" t="s">
        <v>91</v>
      </c>
      <c r="B13" s="47">
        <v>1</v>
      </c>
      <c r="C13" s="49" t="s">
        <v>194</v>
      </c>
      <c r="D13" s="35" t="s">
        <v>97</v>
      </c>
      <c r="E13" s="50" t="s">
        <v>98</v>
      </c>
      <c r="F13" s="50" t="s">
        <v>99</v>
      </c>
      <c r="G13" s="50" t="s">
        <v>100</v>
      </c>
      <c r="H13" s="50" t="s">
        <v>101</v>
      </c>
      <c r="I13" s="52">
        <v>28140.6</v>
      </c>
      <c r="J13" s="16"/>
      <c r="K13" s="16"/>
      <c r="L13" s="53" t="s">
        <v>102</v>
      </c>
      <c r="M13" s="16"/>
      <c r="N13" s="59">
        <v>28140.6</v>
      </c>
      <c r="O13" s="59">
        <f>M13+N13</f>
        <v>28140.6</v>
      </c>
      <c r="P13" s="51">
        <v>28140.6</v>
      </c>
      <c r="Q13" s="16"/>
      <c r="R13" s="16"/>
      <c r="S13" s="16"/>
      <c r="T13" s="16"/>
      <c r="U13" s="16"/>
      <c r="V13" s="16"/>
      <c r="W13" s="54">
        <f>SUM(P13:V13)</f>
        <v>28140.6</v>
      </c>
      <c r="X13" s="55" t="s">
        <v>95</v>
      </c>
      <c r="Y13" s="56" t="s">
        <v>103</v>
      </c>
      <c r="Z13" s="56" t="s">
        <v>104</v>
      </c>
      <c r="AA13" s="57">
        <v>44256</v>
      </c>
      <c r="AB13" s="57">
        <v>44499</v>
      </c>
      <c r="AC13" s="58" t="s">
        <v>105</v>
      </c>
      <c r="AD13" s="56"/>
      <c r="AE13" s="46"/>
      <c r="AF13" s="46"/>
      <c r="AG13" s="59">
        <v>28140.6</v>
      </c>
      <c r="AH13" s="46"/>
      <c r="AI13" s="46"/>
      <c r="AJ13" s="46"/>
      <c r="AK13" s="46"/>
      <c r="AL13" s="46"/>
      <c r="AM13" s="46"/>
      <c r="AN13" s="46"/>
      <c r="AO13" s="46"/>
      <c r="AP13" s="46"/>
      <c r="AQ13" s="54">
        <f>SUM(AE13:AP13)</f>
        <v>28140.6</v>
      </c>
    </row>
    <row r="14" spans="1:43" ht="155.25" customHeight="1" x14ac:dyDescent="0.25">
      <c r="A14" s="46" t="s">
        <v>91</v>
      </c>
      <c r="B14" s="47">
        <v>2</v>
      </c>
      <c r="C14" s="49" t="s">
        <v>195</v>
      </c>
      <c r="D14" s="35" t="s">
        <v>97</v>
      </c>
      <c r="E14" s="50" t="s">
        <v>98</v>
      </c>
      <c r="F14" s="50" t="s">
        <v>99</v>
      </c>
      <c r="G14" s="50" t="s">
        <v>100</v>
      </c>
      <c r="H14" s="50" t="s">
        <v>101</v>
      </c>
      <c r="I14" s="52">
        <v>28140.6</v>
      </c>
      <c r="J14" s="16"/>
      <c r="K14" s="16"/>
      <c r="L14" s="53" t="s">
        <v>102</v>
      </c>
      <c r="M14" s="16"/>
      <c r="N14" s="59">
        <v>28140.6</v>
      </c>
      <c r="O14" s="59">
        <f t="shared" ref="O14:O15" si="1">M14+N14</f>
        <v>28140.6</v>
      </c>
      <c r="P14" s="51">
        <v>28140.6</v>
      </c>
      <c r="Q14" s="16"/>
      <c r="R14" s="16"/>
      <c r="S14" s="16"/>
      <c r="T14" s="16"/>
      <c r="U14" s="16"/>
      <c r="V14" s="16"/>
      <c r="W14" s="54">
        <f t="shared" ref="W14:W15" si="2">SUM(P14:V14)</f>
        <v>28140.6</v>
      </c>
      <c r="X14" s="55" t="s">
        <v>95</v>
      </c>
      <c r="Y14" s="56" t="s">
        <v>103</v>
      </c>
      <c r="Z14" s="56" t="s">
        <v>104</v>
      </c>
      <c r="AA14" s="57">
        <v>44256</v>
      </c>
      <c r="AB14" s="57">
        <v>44499</v>
      </c>
      <c r="AC14" s="58" t="s">
        <v>105</v>
      </c>
      <c r="AD14" s="56"/>
      <c r="AE14" s="46"/>
      <c r="AF14" s="46"/>
      <c r="AG14" s="59">
        <v>28140.6</v>
      </c>
      <c r="AH14" s="46"/>
      <c r="AI14" s="46"/>
      <c r="AJ14" s="46"/>
      <c r="AK14" s="46"/>
      <c r="AL14" s="46"/>
      <c r="AM14" s="46"/>
      <c r="AN14" s="46"/>
      <c r="AO14" s="46"/>
      <c r="AP14" s="46"/>
      <c r="AQ14" s="54">
        <f t="shared" ref="AQ14:AQ15" si="3">SUM(AE14:AP14)</f>
        <v>28140.6</v>
      </c>
    </row>
    <row r="15" spans="1:43" ht="155.25" customHeight="1" x14ac:dyDescent="0.25">
      <c r="A15" s="46" t="s">
        <v>91</v>
      </c>
      <c r="B15" s="47">
        <v>3</v>
      </c>
      <c r="C15" s="49" t="s">
        <v>193</v>
      </c>
      <c r="D15" s="35" t="s">
        <v>97</v>
      </c>
      <c r="E15" s="50" t="s">
        <v>108</v>
      </c>
      <c r="F15" s="50" t="s">
        <v>109</v>
      </c>
      <c r="G15" s="50" t="s">
        <v>110</v>
      </c>
      <c r="H15" s="50" t="s">
        <v>101</v>
      </c>
      <c r="I15" s="52">
        <v>28140.6</v>
      </c>
      <c r="J15" s="16"/>
      <c r="K15" s="16"/>
      <c r="L15" s="53" t="s">
        <v>102</v>
      </c>
      <c r="M15" s="16"/>
      <c r="N15" s="59">
        <v>28140.6</v>
      </c>
      <c r="O15" s="59">
        <f t="shared" si="1"/>
        <v>28140.6</v>
      </c>
      <c r="P15" s="51">
        <v>28140.6</v>
      </c>
      <c r="Q15" s="16"/>
      <c r="R15" s="16"/>
      <c r="S15" s="16"/>
      <c r="T15" s="16"/>
      <c r="U15" s="16"/>
      <c r="V15" s="16"/>
      <c r="W15" s="54">
        <f t="shared" si="2"/>
        <v>28140.6</v>
      </c>
      <c r="X15" s="55" t="s">
        <v>95</v>
      </c>
      <c r="Y15" s="56" t="s">
        <v>103</v>
      </c>
      <c r="Z15" s="56" t="s">
        <v>111</v>
      </c>
      <c r="AA15" s="57">
        <v>44256</v>
      </c>
      <c r="AB15" s="57">
        <v>44499</v>
      </c>
      <c r="AC15" s="58" t="s">
        <v>105</v>
      </c>
      <c r="AD15" s="56"/>
      <c r="AE15" s="46"/>
      <c r="AF15" s="46"/>
      <c r="AG15" s="59">
        <v>28140.6</v>
      </c>
      <c r="AH15" s="46"/>
      <c r="AI15" s="46"/>
      <c r="AJ15" s="46"/>
      <c r="AK15" s="46"/>
      <c r="AL15" s="46"/>
      <c r="AM15" s="46"/>
      <c r="AN15" s="46"/>
      <c r="AO15" s="46"/>
      <c r="AP15" s="46"/>
      <c r="AQ15" s="54">
        <f t="shared" si="3"/>
        <v>28140.6</v>
      </c>
    </row>
    <row r="16" spans="1:43" ht="155.25" customHeight="1" x14ac:dyDescent="0.25">
      <c r="A16" s="46" t="s">
        <v>91</v>
      </c>
      <c r="B16" s="47">
        <v>4</v>
      </c>
      <c r="C16" s="49" t="s">
        <v>202</v>
      </c>
      <c r="D16" s="35" t="s">
        <v>139</v>
      </c>
      <c r="E16" s="50" t="s">
        <v>98</v>
      </c>
      <c r="F16" s="50" t="s">
        <v>114</v>
      </c>
      <c r="G16" s="50" t="s">
        <v>100</v>
      </c>
      <c r="H16" s="50" t="s">
        <v>101</v>
      </c>
      <c r="I16" s="52"/>
      <c r="J16" s="52">
        <v>27173.79</v>
      </c>
      <c r="K16" s="16"/>
      <c r="L16" s="53" t="s">
        <v>102</v>
      </c>
      <c r="M16" s="16"/>
      <c r="N16" s="59">
        <v>27173.79</v>
      </c>
      <c r="O16" s="59">
        <f>M16+N16</f>
        <v>27173.79</v>
      </c>
      <c r="P16" s="51">
        <v>27173.79</v>
      </c>
      <c r="Q16" s="16"/>
      <c r="R16" s="16"/>
      <c r="S16" s="16"/>
      <c r="T16" s="16"/>
      <c r="U16" s="16"/>
      <c r="V16" s="16"/>
      <c r="W16" s="54">
        <f>SUM(P16:V16)</f>
        <v>27173.79</v>
      </c>
      <c r="X16" s="55" t="s">
        <v>95</v>
      </c>
      <c r="Y16" s="56" t="s">
        <v>103</v>
      </c>
      <c r="Z16" s="56" t="s">
        <v>104</v>
      </c>
      <c r="AA16" s="57">
        <v>44256</v>
      </c>
      <c r="AB16" s="57">
        <v>44499</v>
      </c>
      <c r="AC16" s="58" t="s">
        <v>105</v>
      </c>
      <c r="AD16" s="56"/>
      <c r="AE16" s="46"/>
      <c r="AF16" s="46"/>
      <c r="AG16" s="59">
        <v>27173.79</v>
      </c>
      <c r="AH16" s="46"/>
      <c r="AI16" s="46"/>
      <c r="AJ16" s="46"/>
      <c r="AK16" s="46"/>
      <c r="AL16" s="46"/>
      <c r="AM16" s="46"/>
      <c r="AN16" s="46"/>
      <c r="AO16" s="46"/>
      <c r="AP16" s="46"/>
      <c r="AQ16" s="54">
        <f>SUM(AE16:AP16)</f>
        <v>27173.79</v>
      </c>
    </row>
    <row r="17" spans="1:43" ht="155.25" customHeight="1" x14ac:dyDescent="0.25">
      <c r="A17" s="46" t="s">
        <v>91</v>
      </c>
      <c r="B17" s="47">
        <v>5</v>
      </c>
      <c r="C17" s="49" t="s">
        <v>201</v>
      </c>
      <c r="D17" s="35" t="s">
        <v>138</v>
      </c>
      <c r="E17" s="50" t="s">
        <v>117</v>
      </c>
      <c r="F17" s="50" t="s">
        <v>118</v>
      </c>
      <c r="G17" s="50" t="s">
        <v>119</v>
      </c>
      <c r="H17" s="50" t="s">
        <v>120</v>
      </c>
      <c r="I17" s="52"/>
      <c r="J17" s="52">
        <v>23976.12</v>
      </c>
      <c r="K17" s="16"/>
      <c r="L17" s="53" t="s">
        <v>102</v>
      </c>
      <c r="M17" s="16"/>
      <c r="N17" s="59">
        <v>23976.12</v>
      </c>
      <c r="O17" s="59">
        <f t="shared" ref="O17:O22" si="4">M17+N17</f>
        <v>23976.12</v>
      </c>
      <c r="P17" s="51">
        <v>23976.12</v>
      </c>
      <c r="Q17" s="16"/>
      <c r="R17" s="16"/>
      <c r="S17" s="16"/>
      <c r="T17" s="16"/>
      <c r="U17" s="16"/>
      <c r="V17" s="16"/>
      <c r="W17" s="54">
        <f t="shared" ref="W17:W28" si="5">SUM(P17:V17)</f>
        <v>23976.12</v>
      </c>
      <c r="X17" s="55" t="s">
        <v>95</v>
      </c>
      <c r="Y17" s="56" t="s">
        <v>103</v>
      </c>
      <c r="Z17" s="56" t="s">
        <v>104</v>
      </c>
      <c r="AA17" s="57">
        <v>44256</v>
      </c>
      <c r="AB17" s="57">
        <v>44499</v>
      </c>
      <c r="AC17" s="58" t="s">
        <v>105</v>
      </c>
      <c r="AD17" s="56"/>
      <c r="AE17" s="46"/>
      <c r="AF17" s="46"/>
      <c r="AG17" s="59">
        <v>23976.12</v>
      </c>
      <c r="AH17" s="46"/>
      <c r="AI17" s="46"/>
      <c r="AJ17" s="46"/>
      <c r="AK17" s="46"/>
      <c r="AL17" s="46"/>
      <c r="AM17" s="46"/>
      <c r="AN17" s="46"/>
      <c r="AO17" s="46"/>
      <c r="AP17" s="46"/>
      <c r="AQ17" s="54">
        <f t="shared" ref="AQ17:AQ26" si="6">SUM(AE17:AP17)</f>
        <v>23976.12</v>
      </c>
    </row>
    <row r="18" spans="1:43" ht="155.25" customHeight="1" x14ac:dyDescent="0.25">
      <c r="A18" s="46" t="s">
        <v>91</v>
      </c>
      <c r="B18" s="47">
        <v>6</v>
      </c>
      <c r="C18" s="49" t="s">
        <v>196</v>
      </c>
      <c r="D18" s="35" t="s">
        <v>137</v>
      </c>
      <c r="E18" s="50" t="s">
        <v>108</v>
      </c>
      <c r="F18" s="50" t="s">
        <v>123</v>
      </c>
      <c r="G18" s="50" t="s">
        <v>110</v>
      </c>
      <c r="H18" s="50" t="s">
        <v>101</v>
      </c>
      <c r="I18" s="52"/>
      <c r="J18" s="52">
        <v>8719.65</v>
      </c>
      <c r="K18" s="16"/>
      <c r="L18" s="53" t="s">
        <v>102</v>
      </c>
      <c r="M18" s="16"/>
      <c r="N18" s="59">
        <v>8719.65</v>
      </c>
      <c r="O18" s="59">
        <f t="shared" si="4"/>
        <v>8719.65</v>
      </c>
      <c r="P18" s="51">
        <v>8719.65</v>
      </c>
      <c r="Q18" s="16"/>
      <c r="R18" s="16"/>
      <c r="S18" s="16"/>
      <c r="T18" s="16"/>
      <c r="U18" s="16"/>
      <c r="V18" s="16"/>
      <c r="W18" s="54">
        <f t="shared" si="5"/>
        <v>8719.65</v>
      </c>
      <c r="X18" s="55" t="s">
        <v>95</v>
      </c>
      <c r="Y18" s="56" t="s">
        <v>103</v>
      </c>
      <c r="Z18" s="56" t="s">
        <v>111</v>
      </c>
      <c r="AA18" s="57">
        <v>44256</v>
      </c>
      <c r="AB18" s="57">
        <v>44499</v>
      </c>
      <c r="AC18" s="58" t="s">
        <v>105</v>
      </c>
      <c r="AD18" s="56"/>
      <c r="AE18" s="46"/>
      <c r="AF18" s="46"/>
      <c r="AG18" s="59">
        <v>8719.65</v>
      </c>
      <c r="AH18" s="46"/>
      <c r="AI18" s="46"/>
      <c r="AJ18" s="46"/>
      <c r="AK18" s="46"/>
      <c r="AL18" s="46"/>
      <c r="AM18" s="46"/>
      <c r="AN18" s="46"/>
      <c r="AO18" s="46"/>
      <c r="AP18" s="46"/>
      <c r="AQ18" s="54">
        <f t="shared" si="6"/>
        <v>8719.65</v>
      </c>
    </row>
    <row r="19" spans="1:43" ht="155.25" customHeight="1" x14ac:dyDescent="0.25">
      <c r="A19" s="46" t="s">
        <v>91</v>
      </c>
      <c r="B19" s="47">
        <v>7</v>
      </c>
      <c r="C19" s="49" t="s">
        <v>198</v>
      </c>
      <c r="D19" s="35" t="s">
        <v>136</v>
      </c>
      <c r="E19" s="50" t="s">
        <v>125</v>
      </c>
      <c r="F19" s="50" t="s">
        <v>126</v>
      </c>
      <c r="G19" s="50" t="s">
        <v>127</v>
      </c>
      <c r="H19" s="50" t="s">
        <v>101</v>
      </c>
      <c r="I19" s="52"/>
      <c r="J19" s="52">
        <v>41733.15</v>
      </c>
      <c r="K19" s="16"/>
      <c r="L19" s="53" t="s">
        <v>102</v>
      </c>
      <c r="M19" s="16"/>
      <c r="N19" s="59">
        <v>41733.15</v>
      </c>
      <c r="O19" s="59">
        <f t="shared" si="4"/>
        <v>41733.15</v>
      </c>
      <c r="P19" s="51">
        <v>41773.15</v>
      </c>
      <c r="Q19" s="16"/>
      <c r="R19" s="16"/>
      <c r="S19" s="16"/>
      <c r="T19" s="16"/>
      <c r="U19" s="16"/>
      <c r="V19" s="16"/>
      <c r="W19" s="54">
        <f t="shared" si="5"/>
        <v>41773.15</v>
      </c>
      <c r="X19" s="55" t="s">
        <v>95</v>
      </c>
      <c r="Y19" s="56" t="s">
        <v>103</v>
      </c>
      <c r="Z19" s="56" t="s">
        <v>104</v>
      </c>
      <c r="AA19" s="57">
        <v>44256</v>
      </c>
      <c r="AB19" s="57">
        <v>44499</v>
      </c>
      <c r="AC19" s="58" t="s">
        <v>105</v>
      </c>
      <c r="AD19" s="56"/>
      <c r="AE19" s="46"/>
      <c r="AF19" s="46"/>
      <c r="AG19" s="59">
        <v>41733.15</v>
      </c>
      <c r="AH19" s="46"/>
      <c r="AI19" s="46"/>
      <c r="AJ19" s="46"/>
      <c r="AK19" s="46"/>
      <c r="AL19" s="46"/>
      <c r="AM19" s="46"/>
      <c r="AN19" s="46"/>
      <c r="AO19" s="46"/>
      <c r="AP19" s="46"/>
      <c r="AQ19" s="54">
        <f t="shared" si="6"/>
        <v>41733.15</v>
      </c>
    </row>
    <row r="20" spans="1:43" ht="155.25" customHeight="1" x14ac:dyDescent="0.25">
      <c r="A20" s="46" t="s">
        <v>91</v>
      </c>
      <c r="B20" s="47">
        <v>8</v>
      </c>
      <c r="C20" s="49" t="s">
        <v>199</v>
      </c>
      <c r="D20" s="50" t="s">
        <v>135</v>
      </c>
      <c r="E20" s="50" t="s">
        <v>98</v>
      </c>
      <c r="F20" s="50" t="s">
        <v>99</v>
      </c>
      <c r="G20" s="50" t="s">
        <v>100</v>
      </c>
      <c r="H20" s="50" t="s">
        <v>101</v>
      </c>
      <c r="I20" s="52"/>
      <c r="J20" s="52">
        <v>22295.42</v>
      </c>
      <c r="K20" s="16"/>
      <c r="L20" s="53" t="s">
        <v>105</v>
      </c>
      <c r="M20" s="16"/>
      <c r="N20" s="59">
        <v>22295.42</v>
      </c>
      <c r="O20" s="59">
        <f t="shared" si="4"/>
        <v>22295.42</v>
      </c>
      <c r="P20" s="51">
        <v>22295.42</v>
      </c>
      <c r="Q20" s="16"/>
      <c r="R20" s="59">
        <v>20000</v>
      </c>
      <c r="S20" s="16"/>
      <c r="T20" s="16"/>
      <c r="U20" s="16"/>
      <c r="V20" s="16"/>
      <c r="W20" s="54">
        <f t="shared" si="5"/>
        <v>42295.42</v>
      </c>
      <c r="X20" s="55" t="s">
        <v>95</v>
      </c>
      <c r="Y20" s="56" t="s">
        <v>103</v>
      </c>
      <c r="Z20" s="56" t="s">
        <v>111</v>
      </c>
      <c r="AA20" s="57">
        <v>44256</v>
      </c>
      <c r="AB20" s="57">
        <v>44499</v>
      </c>
      <c r="AC20" s="58" t="s">
        <v>105</v>
      </c>
      <c r="AD20" s="56" t="s">
        <v>129</v>
      </c>
      <c r="AE20" s="46"/>
      <c r="AF20" s="46"/>
      <c r="AG20" s="59">
        <v>42295.42</v>
      </c>
      <c r="AH20" s="46"/>
      <c r="AI20" s="46"/>
      <c r="AJ20" s="46"/>
      <c r="AK20" s="46"/>
      <c r="AL20" s="46"/>
      <c r="AM20" s="46"/>
      <c r="AN20" s="46"/>
      <c r="AO20" s="46"/>
      <c r="AP20" s="46"/>
      <c r="AQ20" s="54">
        <f t="shared" si="6"/>
        <v>42295.42</v>
      </c>
    </row>
    <row r="21" spans="1:43" ht="155.25" customHeight="1" x14ac:dyDescent="0.25">
      <c r="A21" s="46" t="s">
        <v>91</v>
      </c>
      <c r="B21" s="47">
        <v>9</v>
      </c>
      <c r="C21" s="49" t="s">
        <v>200</v>
      </c>
      <c r="D21" s="35" t="s">
        <v>134</v>
      </c>
      <c r="E21" s="50" t="s">
        <v>98</v>
      </c>
      <c r="F21" s="50" t="s">
        <v>99</v>
      </c>
      <c r="G21" s="50" t="s">
        <v>100</v>
      </c>
      <c r="H21" s="50" t="s">
        <v>101</v>
      </c>
      <c r="I21" s="52"/>
      <c r="J21" s="52">
        <v>33155.61</v>
      </c>
      <c r="K21" s="16"/>
      <c r="L21" s="53" t="s">
        <v>102</v>
      </c>
      <c r="M21" s="16">
        <v>0</v>
      </c>
      <c r="N21" s="59">
        <v>33155.61</v>
      </c>
      <c r="O21" s="59">
        <f t="shared" si="4"/>
        <v>33155.61</v>
      </c>
      <c r="P21" s="51">
        <v>33155.61</v>
      </c>
      <c r="Q21" s="16"/>
      <c r="R21" s="16"/>
      <c r="S21" s="16"/>
      <c r="T21" s="16"/>
      <c r="U21" s="16"/>
      <c r="V21" s="16"/>
      <c r="W21" s="54">
        <f t="shared" si="5"/>
        <v>33155.61</v>
      </c>
      <c r="X21" s="55" t="s">
        <v>95</v>
      </c>
      <c r="Y21" s="56" t="s">
        <v>103</v>
      </c>
      <c r="Z21" s="56" t="s">
        <v>104</v>
      </c>
      <c r="AA21" s="57">
        <v>44256</v>
      </c>
      <c r="AB21" s="57">
        <v>44499</v>
      </c>
      <c r="AC21" s="58" t="s">
        <v>105</v>
      </c>
      <c r="AD21" s="56"/>
      <c r="AE21" s="46"/>
      <c r="AF21" s="46"/>
      <c r="AG21" s="59">
        <v>33155.61</v>
      </c>
      <c r="AH21" s="46"/>
      <c r="AI21" s="46"/>
      <c r="AJ21" s="46"/>
      <c r="AK21" s="46"/>
      <c r="AL21" s="46"/>
      <c r="AM21" s="46"/>
      <c r="AN21" s="46"/>
      <c r="AO21" s="46"/>
      <c r="AP21" s="46"/>
      <c r="AQ21" s="54">
        <f t="shared" si="6"/>
        <v>33155.61</v>
      </c>
    </row>
    <row r="22" spans="1:43" ht="155.25" customHeight="1" x14ac:dyDescent="0.25">
      <c r="A22" s="46" t="s">
        <v>91</v>
      </c>
      <c r="B22" s="47">
        <v>10</v>
      </c>
      <c r="C22" s="49" t="s">
        <v>197</v>
      </c>
      <c r="D22" s="35" t="s">
        <v>133</v>
      </c>
      <c r="E22" s="50" t="s">
        <v>108</v>
      </c>
      <c r="F22" s="50" t="s">
        <v>132</v>
      </c>
      <c r="G22" s="50" t="s">
        <v>110</v>
      </c>
      <c r="H22" s="50" t="s">
        <v>101</v>
      </c>
      <c r="I22" s="52"/>
      <c r="J22" s="52">
        <v>34366.6</v>
      </c>
      <c r="K22" s="16"/>
      <c r="L22" s="53" t="s">
        <v>102</v>
      </c>
      <c r="M22" s="16"/>
      <c r="N22" s="59">
        <v>34366.6</v>
      </c>
      <c r="O22" s="59">
        <f t="shared" si="4"/>
        <v>34366.6</v>
      </c>
      <c r="P22" s="51">
        <v>34366.6</v>
      </c>
      <c r="Q22" s="16"/>
      <c r="R22" s="16"/>
      <c r="S22" s="16"/>
      <c r="T22" s="16"/>
      <c r="U22" s="16"/>
      <c r="V22" s="16"/>
      <c r="W22" s="54">
        <f t="shared" si="5"/>
        <v>34366.6</v>
      </c>
      <c r="X22" s="55" t="s">
        <v>95</v>
      </c>
      <c r="Y22" s="56" t="s">
        <v>103</v>
      </c>
      <c r="Z22" s="56" t="s">
        <v>111</v>
      </c>
      <c r="AA22" s="57">
        <v>44256</v>
      </c>
      <c r="AB22" s="57">
        <v>44499</v>
      </c>
      <c r="AC22" s="58" t="s">
        <v>105</v>
      </c>
      <c r="AD22" s="56"/>
      <c r="AE22" s="46"/>
      <c r="AF22" s="46"/>
      <c r="AG22" s="59">
        <v>34366.6</v>
      </c>
      <c r="AH22" s="46"/>
      <c r="AI22" s="46"/>
      <c r="AJ22" s="46"/>
      <c r="AK22" s="46"/>
      <c r="AL22" s="46"/>
      <c r="AM22" s="46"/>
      <c r="AN22" s="46"/>
      <c r="AO22" s="46"/>
      <c r="AP22" s="46"/>
      <c r="AQ22" s="54">
        <f t="shared" si="6"/>
        <v>34366.6</v>
      </c>
    </row>
    <row r="23" spans="1:43" s="45" customFormat="1" ht="14.25" customHeight="1" x14ac:dyDescent="0.25">
      <c r="A23" s="36"/>
      <c r="B23" s="37"/>
      <c r="C23" s="38"/>
      <c r="D23" s="36"/>
      <c r="E23" s="38"/>
      <c r="F23" s="38"/>
      <c r="G23" s="38"/>
      <c r="H23" s="39"/>
      <c r="I23" s="40"/>
      <c r="J23" s="36"/>
      <c r="K23" s="41"/>
      <c r="L23" s="40"/>
      <c r="M23" s="36"/>
      <c r="N23" s="42"/>
      <c r="O23" s="42"/>
      <c r="P23" s="43">
        <f>SUM(P13:P22)</f>
        <v>275882.13999999996</v>
      </c>
      <c r="Q23" s="42">
        <f t="shared" ref="Q23:W23" si="7">SUM(Q13:Q22)</f>
        <v>0</v>
      </c>
      <c r="R23" s="42">
        <f t="shared" si="7"/>
        <v>20000</v>
      </c>
      <c r="S23" s="42">
        <f t="shared" si="7"/>
        <v>0</v>
      </c>
      <c r="T23" s="42">
        <f t="shared" si="7"/>
        <v>0</v>
      </c>
      <c r="U23" s="42">
        <f t="shared" si="7"/>
        <v>0</v>
      </c>
      <c r="V23" s="42">
        <f t="shared" si="7"/>
        <v>0</v>
      </c>
      <c r="W23" s="43">
        <f t="shared" si="7"/>
        <v>295882.13999999996</v>
      </c>
      <c r="X23" s="38"/>
      <c r="Y23" s="36"/>
      <c r="Z23" s="38"/>
      <c r="AA23" s="44"/>
      <c r="AB23" s="44"/>
      <c r="AC23" s="40"/>
      <c r="AD23" s="36"/>
      <c r="AE23" s="36"/>
      <c r="AF23" s="36"/>
      <c r="AG23" s="36"/>
      <c r="AH23" s="36"/>
      <c r="AI23" s="42"/>
      <c r="AJ23" s="36"/>
      <c r="AK23" s="36"/>
      <c r="AL23" s="36"/>
      <c r="AM23" s="36"/>
      <c r="AN23" s="36"/>
      <c r="AO23" s="36"/>
      <c r="AP23" s="36"/>
      <c r="AQ23" s="43">
        <f>SUM(AQ13:AQ22)</f>
        <v>295842.13999999996</v>
      </c>
    </row>
    <row r="24" spans="1:43" ht="120" x14ac:dyDescent="0.25">
      <c r="A24" s="50" t="s">
        <v>92</v>
      </c>
      <c r="B24" s="17">
        <v>1</v>
      </c>
      <c r="C24" s="49" t="s">
        <v>430</v>
      </c>
      <c r="D24" s="35" t="s">
        <v>219</v>
      </c>
      <c r="E24" s="50" t="s">
        <v>431</v>
      </c>
      <c r="F24" s="50" t="s">
        <v>432</v>
      </c>
      <c r="G24" s="50" t="s">
        <v>433</v>
      </c>
      <c r="H24" s="50" t="s">
        <v>101</v>
      </c>
      <c r="I24" s="52">
        <v>613714.53</v>
      </c>
      <c r="J24" s="52"/>
      <c r="K24" s="70">
        <v>90000</v>
      </c>
      <c r="L24" s="53" t="s">
        <v>102</v>
      </c>
      <c r="M24" s="16"/>
      <c r="N24" s="59">
        <v>613714.53</v>
      </c>
      <c r="O24" s="59">
        <v>613714.53</v>
      </c>
      <c r="P24" s="51">
        <v>613714.53</v>
      </c>
      <c r="Q24" s="16"/>
      <c r="R24" s="16"/>
      <c r="S24" s="16"/>
      <c r="T24" s="16"/>
      <c r="U24" s="16"/>
      <c r="V24" s="16"/>
      <c r="W24" s="54">
        <v>613714.53</v>
      </c>
      <c r="X24" s="55" t="s">
        <v>361</v>
      </c>
      <c r="Y24" s="56" t="s">
        <v>361</v>
      </c>
      <c r="Z24" s="56" t="s">
        <v>434</v>
      </c>
      <c r="AA24" s="57">
        <v>44197</v>
      </c>
      <c r="AB24" s="57">
        <v>44561</v>
      </c>
      <c r="AC24" s="58" t="s">
        <v>105</v>
      </c>
      <c r="AD24" s="56"/>
      <c r="AE24" s="46"/>
      <c r="AF24" s="46"/>
      <c r="AG24" s="59">
        <v>30000</v>
      </c>
      <c r="AH24" s="59">
        <v>40000</v>
      </c>
      <c r="AI24" s="59">
        <v>50000</v>
      </c>
      <c r="AJ24" s="59">
        <v>60000</v>
      </c>
      <c r="AK24" s="59">
        <v>80000</v>
      </c>
      <c r="AL24" s="59">
        <v>100000</v>
      </c>
      <c r="AM24" s="59">
        <v>110000</v>
      </c>
      <c r="AN24" s="59">
        <v>80000</v>
      </c>
      <c r="AO24" s="59">
        <v>63714.53</v>
      </c>
      <c r="AP24" s="46"/>
      <c r="AQ24" s="54">
        <f t="shared" si="6"/>
        <v>613714.53</v>
      </c>
    </row>
    <row r="25" spans="1:43" ht="75" x14ac:dyDescent="0.25">
      <c r="A25" s="50" t="s">
        <v>92</v>
      </c>
      <c r="B25" s="17">
        <v>2</v>
      </c>
      <c r="C25" s="49" t="s">
        <v>435</v>
      </c>
      <c r="D25" s="35" t="s">
        <v>436</v>
      </c>
      <c r="E25" s="50" t="s">
        <v>437</v>
      </c>
      <c r="F25" s="50" t="s">
        <v>438</v>
      </c>
      <c r="G25" s="50" t="s">
        <v>439</v>
      </c>
      <c r="H25" s="50" t="s">
        <v>101</v>
      </c>
      <c r="I25" s="52">
        <v>28140.6</v>
      </c>
      <c r="J25" s="52"/>
      <c r="K25" s="70">
        <v>700</v>
      </c>
      <c r="L25" s="53" t="s">
        <v>105</v>
      </c>
      <c r="M25" s="16"/>
      <c r="N25" s="59">
        <v>28140.6</v>
      </c>
      <c r="O25" s="59">
        <v>28140.6</v>
      </c>
      <c r="P25" s="51">
        <v>28140.6</v>
      </c>
      <c r="Q25" s="16"/>
      <c r="R25" s="16"/>
      <c r="S25" s="16"/>
      <c r="T25" s="16"/>
      <c r="U25" s="16"/>
      <c r="V25" s="16"/>
      <c r="W25" s="54">
        <v>28140.6</v>
      </c>
      <c r="X25" s="55" t="s">
        <v>361</v>
      </c>
      <c r="Y25" s="56" t="s">
        <v>361</v>
      </c>
      <c r="Z25" s="56" t="s">
        <v>434</v>
      </c>
      <c r="AA25" s="57">
        <v>44197</v>
      </c>
      <c r="AB25" s="57">
        <v>44561</v>
      </c>
      <c r="AC25" s="58" t="s">
        <v>105</v>
      </c>
      <c r="AD25" s="56"/>
      <c r="AE25" s="46"/>
      <c r="AF25" s="46"/>
      <c r="AG25" s="59"/>
      <c r="AH25" s="46"/>
      <c r="AI25" s="46"/>
      <c r="AJ25" s="59"/>
      <c r="AK25" s="46"/>
      <c r="AL25" s="46"/>
      <c r="AM25" s="59">
        <v>6000</v>
      </c>
      <c r="AN25" s="59">
        <v>15000</v>
      </c>
      <c r="AO25" s="59">
        <v>7140.6</v>
      </c>
      <c r="AP25" s="46"/>
      <c r="AQ25" s="54">
        <f t="shared" si="6"/>
        <v>28140.6</v>
      </c>
    </row>
    <row r="26" spans="1:43" ht="62.25" customHeight="1" x14ac:dyDescent="0.25">
      <c r="A26" s="50" t="s">
        <v>92</v>
      </c>
      <c r="B26" s="177">
        <v>3</v>
      </c>
      <c r="C26" s="187" t="s">
        <v>671</v>
      </c>
      <c r="D26" s="178" t="s">
        <v>219</v>
      </c>
      <c r="E26" s="176" t="s">
        <v>672</v>
      </c>
      <c r="F26" s="176" t="s">
        <v>673</v>
      </c>
      <c r="G26" s="176" t="s">
        <v>674</v>
      </c>
      <c r="H26" s="176" t="s">
        <v>101</v>
      </c>
      <c r="I26" s="179">
        <v>75461.119999999995</v>
      </c>
      <c r="J26" s="179"/>
      <c r="K26" s="180"/>
      <c r="L26" s="181"/>
      <c r="M26" s="182"/>
      <c r="N26" s="59">
        <v>75461.119999999995</v>
      </c>
      <c r="O26" s="59">
        <v>75461.119999999995</v>
      </c>
      <c r="P26" s="183">
        <f>SUM(O26)</f>
        <v>75461.119999999995</v>
      </c>
      <c r="Q26" s="182"/>
      <c r="R26" s="182"/>
      <c r="S26" s="182"/>
      <c r="T26" s="182"/>
      <c r="U26" s="182"/>
      <c r="V26" s="182"/>
      <c r="W26" s="179">
        <f>+P26</f>
        <v>75461.119999999995</v>
      </c>
      <c r="X26" s="55" t="s">
        <v>361</v>
      </c>
      <c r="Y26" s="56" t="s">
        <v>361</v>
      </c>
      <c r="Z26" s="185"/>
      <c r="AA26" s="186">
        <v>44470</v>
      </c>
      <c r="AB26" s="186">
        <v>44196</v>
      </c>
      <c r="AC26" s="181" t="s">
        <v>105</v>
      </c>
      <c r="AD26" s="185"/>
      <c r="AE26" s="178"/>
      <c r="AF26" s="178"/>
      <c r="AG26" s="59"/>
      <c r="AH26" s="178">
        <v>75461.119999999995</v>
      </c>
      <c r="AI26" s="178"/>
      <c r="AJ26" s="59"/>
      <c r="AK26" s="178"/>
      <c r="AL26" s="178"/>
      <c r="AM26" s="59"/>
      <c r="AN26" s="59"/>
      <c r="AO26" s="59"/>
      <c r="AP26" s="178"/>
      <c r="AQ26" s="54">
        <f t="shared" si="6"/>
        <v>75461.119999999995</v>
      </c>
    </row>
    <row r="27" spans="1:43" s="45" customFormat="1" ht="14.25" customHeight="1" x14ac:dyDescent="0.25">
      <c r="A27" s="36"/>
      <c r="B27" s="37"/>
      <c r="C27" s="38"/>
      <c r="D27" s="36"/>
      <c r="E27" s="38"/>
      <c r="F27" s="38"/>
      <c r="G27" s="38"/>
      <c r="H27" s="39"/>
      <c r="I27" s="40"/>
      <c r="J27" s="36"/>
      <c r="K27" s="41"/>
      <c r="L27" s="40"/>
      <c r="M27" s="36"/>
      <c r="N27" s="42"/>
      <c r="O27" s="42"/>
      <c r="P27" s="43">
        <f>SUM(P24:P26)</f>
        <v>717316.25</v>
      </c>
      <c r="Q27" s="36"/>
      <c r="R27" s="36"/>
      <c r="S27" s="36"/>
      <c r="T27" s="36"/>
      <c r="U27" s="36"/>
      <c r="V27" s="36"/>
      <c r="W27" s="43">
        <f>SUM(W24:W26)</f>
        <v>717316.25</v>
      </c>
      <c r="X27" s="38"/>
      <c r="Y27" s="36"/>
      <c r="Z27" s="38"/>
      <c r="AA27" s="44"/>
      <c r="AB27" s="44"/>
      <c r="AC27" s="40"/>
      <c r="AD27" s="36"/>
      <c r="AE27" s="36"/>
      <c r="AF27" s="36"/>
      <c r="AG27" s="36"/>
      <c r="AH27" s="36"/>
      <c r="AI27" s="42"/>
      <c r="AJ27" s="36"/>
      <c r="AK27" s="36"/>
      <c r="AL27" s="36"/>
      <c r="AM27" s="36"/>
      <c r="AN27" s="36"/>
      <c r="AO27" s="36"/>
      <c r="AP27" s="36"/>
      <c r="AQ27" s="43">
        <f>SUM(AQ24:AQ26)</f>
        <v>717316.25</v>
      </c>
    </row>
    <row r="28" spans="1:43" ht="210.75" customHeight="1" x14ac:dyDescent="0.25">
      <c r="A28" s="35" t="s">
        <v>359</v>
      </c>
      <c r="B28" s="17">
        <v>1</v>
      </c>
      <c r="C28" s="49" t="s">
        <v>342</v>
      </c>
      <c r="D28" s="35" t="s">
        <v>343</v>
      </c>
      <c r="E28" s="50" t="s">
        <v>360</v>
      </c>
      <c r="F28" s="50" t="s">
        <v>350</v>
      </c>
      <c r="G28" s="50" t="s">
        <v>344</v>
      </c>
      <c r="H28" s="50" t="s">
        <v>345</v>
      </c>
      <c r="I28" s="52">
        <v>50000</v>
      </c>
      <c r="J28" s="52"/>
      <c r="K28" s="70">
        <v>180600</v>
      </c>
      <c r="L28" s="53" t="s">
        <v>102</v>
      </c>
      <c r="M28" s="16"/>
      <c r="N28" s="59">
        <v>50000</v>
      </c>
      <c r="O28" s="59">
        <v>50000</v>
      </c>
      <c r="P28" s="51">
        <v>50000</v>
      </c>
      <c r="Q28" s="16"/>
      <c r="R28" s="16"/>
      <c r="S28" s="16"/>
      <c r="T28" s="16"/>
      <c r="U28" s="16"/>
      <c r="V28" s="16"/>
      <c r="W28" s="54">
        <f t="shared" si="5"/>
        <v>50000</v>
      </c>
      <c r="X28" s="55" t="s">
        <v>346</v>
      </c>
      <c r="Y28" s="56" t="s">
        <v>347</v>
      </c>
      <c r="Z28" s="56" t="s">
        <v>348</v>
      </c>
      <c r="AA28" s="57">
        <v>44207</v>
      </c>
      <c r="AB28" s="57">
        <v>44530</v>
      </c>
      <c r="AC28" s="58" t="s">
        <v>305</v>
      </c>
      <c r="AD28" s="56" t="s">
        <v>349</v>
      </c>
      <c r="AE28" s="46"/>
      <c r="AF28" s="46"/>
      <c r="AG28" s="59"/>
      <c r="AH28" s="46"/>
      <c r="AI28" s="46"/>
      <c r="AJ28" s="59">
        <v>50000</v>
      </c>
      <c r="AK28" s="46"/>
      <c r="AL28" s="46"/>
      <c r="AM28" s="46"/>
      <c r="AN28" s="46"/>
      <c r="AO28" s="46"/>
      <c r="AP28" s="46"/>
      <c r="AQ28" s="54">
        <v>50000</v>
      </c>
    </row>
    <row r="29" spans="1:43" ht="98.25" customHeight="1" x14ac:dyDescent="0.25">
      <c r="A29" s="35" t="s">
        <v>359</v>
      </c>
      <c r="B29" s="47">
        <v>2</v>
      </c>
      <c r="C29" s="49" t="s">
        <v>351</v>
      </c>
      <c r="D29" s="35" t="s">
        <v>343</v>
      </c>
      <c r="E29" s="50" t="s">
        <v>358</v>
      </c>
      <c r="F29" s="50" t="s">
        <v>352</v>
      </c>
      <c r="G29" s="50" t="s">
        <v>353</v>
      </c>
      <c r="H29" s="50" t="s">
        <v>354</v>
      </c>
      <c r="I29" s="52">
        <v>28140.6</v>
      </c>
      <c r="J29" s="52"/>
      <c r="K29" s="70">
        <v>180600</v>
      </c>
      <c r="L29" s="53" t="s">
        <v>102</v>
      </c>
      <c r="M29" s="16"/>
      <c r="N29" s="59">
        <v>28140.6</v>
      </c>
      <c r="O29" s="59">
        <v>28140.6</v>
      </c>
      <c r="P29" s="51">
        <v>28140.6</v>
      </c>
      <c r="Q29" s="16"/>
      <c r="R29" s="16"/>
      <c r="S29" s="16"/>
      <c r="T29" s="16"/>
      <c r="U29" s="16"/>
      <c r="V29" s="16"/>
      <c r="W29" s="54">
        <v>28140.6</v>
      </c>
      <c r="X29" s="55" t="s">
        <v>346</v>
      </c>
      <c r="Y29" s="56" t="s">
        <v>347</v>
      </c>
      <c r="Z29" s="56" t="s">
        <v>355</v>
      </c>
      <c r="AA29" s="57">
        <v>44207</v>
      </c>
      <c r="AB29" s="57">
        <v>44530</v>
      </c>
      <c r="AC29" s="58" t="s">
        <v>356</v>
      </c>
      <c r="AD29" s="56" t="s">
        <v>357</v>
      </c>
      <c r="AE29" s="46"/>
      <c r="AF29" s="46"/>
      <c r="AG29" s="59"/>
      <c r="AH29" s="46"/>
      <c r="AI29" s="46"/>
      <c r="AJ29" s="59">
        <v>28140.6</v>
      </c>
      <c r="AK29" s="46"/>
      <c r="AL29" s="46"/>
      <c r="AM29" s="46"/>
      <c r="AN29" s="46"/>
      <c r="AO29" s="46"/>
      <c r="AP29" s="46"/>
      <c r="AQ29" s="54">
        <v>28140.6</v>
      </c>
    </row>
    <row r="30" spans="1:43" ht="98.25" customHeight="1" x14ac:dyDescent="0.25">
      <c r="A30" s="178" t="s">
        <v>359</v>
      </c>
      <c r="B30" s="177">
        <v>3</v>
      </c>
      <c r="C30" s="187" t="s">
        <v>675</v>
      </c>
      <c r="D30" s="178" t="s">
        <v>343</v>
      </c>
      <c r="E30" s="176" t="s">
        <v>676</v>
      </c>
      <c r="F30" s="176" t="s">
        <v>678</v>
      </c>
      <c r="G30" s="176" t="s">
        <v>677</v>
      </c>
      <c r="H30" s="176" t="s">
        <v>679</v>
      </c>
      <c r="I30" s="179">
        <v>45000</v>
      </c>
      <c r="J30" s="179"/>
      <c r="K30" s="180"/>
      <c r="L30" s="181"/>
      <c r="M30" s="182"/>
      <c r="N30" s="59">
        <v>45000</v>
      </c>
      <c r="O30" s="59">
        <v>45000</v>
      </c>
      <c r="P30" s="183">
        <v>45000</v>
      </c>
      <c r="Q30" s="182"/>
      <c r="R30" s="182"/>
      <c r="S30" s="182"/>
      <c r="T30" s="182"/>
      <c r="U30" s="182"/>
      <c r="V30" s="182"/>
      <c r="W30" s="179">
        <v>45000</v>
      </c>
      <c r="X30" s="184" t="s">
        <v>680</v>
      </c>
      <c r="Y30" s="185"/>
      <c r="Z30" s="185"/>
      <c r="AA30" s="186"/>
      <c r="AB30" s="186"/>
      <c r="AC30" s="181" t="s">
        <v>105</v>
      </c>
      <c r="AD30" s="185"/>
      <c r="AE30" s="178"/>
      <c r="AF30" s="178"/>
      <c r="AG30" s="59"/>
      <c r="AH30" s="178">
        <v>45000</v>
      </c>
      <c r="AI30" s="178"/>
      <c r="AJ30" s="59"/>
      <c r="AK30" s="178"/>
      <c r="AL30" s="178"/>
      <c r="AM30" s="178"/>
      <c r="AN30" s="178"/>
      <c r="AO30" s="178"/>
      <c r="AP30" s="178"/>
      <c r="AQ30" s="54">
        <f>SUM(AE30:AP30)</f>
        <v>45000</v>
      </c>
    </row>
    <row r="31" spans="1:43" s="45" customFormat="1" ht="14.25" customHeight="1" x14ac:dyDescent="0.25">
      <c r="A31" s="36"/>
      <c r="B31" s="37"/>
      <c r="C31" s="38"/>
      <c r="D31" s="36"/>
      <c r="E31" s="38"/>
      <c r="F31" s="38"/>
      <c r="G31" s="38"/>
      <c r="H31" s="39"/>
      <c r="I31" s="40"/>
      <c r="J31" s="36"/>
      <c r="K31" s="41"/>
      <c r="L31" s="40"/>
      <c r="M31" s="36"/>
      <c r="N31" s="42"/>
      <c r="O31" s="42"/>
      <c r="P31" s="43">
        <f>SUM(P28:P30)</f>
        <v>123140.6</v>
      </c>
      <c r="Q31" s="36"/>
      <c r="R31" s="36"/>
      <c r="S31" s="36"/>
      <c r="T31" s="36"/>
      <c r="U31" s="36"/>
      <c r="V31" s="36"/>
      <c r="W31" s="43">
        <f>SUM(W28:W30)</f>
        <v>123140.6</v>
      </c>
      <c r="X31" s="38"/>
      <c r="Y31" s="36"/>
      <c r="Z31" s="38"/>
      <c r="AA31" s="44"/>
      <c r="AB31" s="44"/>
      <c r="AC31" s="40"/>
      <c r="AD31" s="36"/>
      <c r="AE31" s="36"/>
      <c r="AF31" s="36"/>
      <c r="AG31" s="36"/>
      <c r="AH31" s="36"/>
      <c r="AI31" s="42"/>
      <c r="AJ31" s="36"/>
      <c r="AK31" s="36"/>
      <c r="AL31" s="36"/>
      <c r="AM31" s="36"/>
      <c r="AN31" s="36"/>
      <c r="AO31" s="36"/>
      <c r="AP31" s="36"/>
      <c r="AQ31" s="43">
        <f>SUM(AQ28:AQ30)</f>
        <v>123140.6</v>
      </c>
    </row>
    <row r="32" spans="1:43" ht="157.5" customHeight="1" x14ac:dyDescent="0.25">
      <c r="A32" s="35" t="s">
        <v>94</v>
      </c>
      <c r="B32" s="47">
        <v>1</v>
      </c>
      <c r="C32" s="49" t="s">
        <v>412</v>
      </c>
      <c r="D32" s="35" t="s">
        <v>154</v>
      </c>
      <c r="E32" s="50" t="s">
        <v>382</v>
      </c>
      <c r="F32" s="50" t="s">
        <v>383</v>
      </c>
      <c r="G32" s="50" t="s">
        <v>384</v>
      </c>
      <c r="H32" s="50" t="s">
        <v>385</v>
      </c>
      <c r="I32" s="52"/>
      <c r="J32" s="52">
        <v>11000</v>
      </c>
      <c r="K32" s="16"/>
      <c r="L32" s="53" t="s">
        <v>102</v>
      </c>
      <c r="M32" s="16"/>
      <c r="N32" s="52">
        <v>11000</v>
      </c>
      <c r="O32" s="52">
        <v>11000</v>
      </c>
      <c r="P32" s="51">
        <v>11000</v>
      </c>
      <c r="Q32" s="16"/>
      <c r="R32" s="16"/>
      <c r="S32" s="16"/>
      <c r="T32" s="16"/>
      <c r="U32" s="16"/>
      <c r="V32" s="16"/>
      <c r="W32" s="54">
        <v>11000</v>
      </c>
      <c r="X32" s="55" t="s">
        <v>379</v>
      </c>
      <c r="Y32" s="56" t="s">
        <v>379</v>
      </c>
      <c r="Z32" s="56" t="s">
        <v>386</v>
      </c>
      <c r="AA32" s="57">
        <v>44270</v>
      </c>
      <c r="AB32" s="57">
        <v>44484</v>
      </c>
      <c r="AC32" s="58" t="s">
        <v>310</v>
      </c>
      <c r="AD32" s="56"/>
      <c r="AE32" s="46"/>
      <c r="AF32" s="46"/>
      <c r="AG32" s="54"/>
      <c r="AH32" s="54">
        <v>11000</v>
      </c>
      <c r="AI32" s="54"/>
      <c r="AJ32" s="46"/>
      <c r="AK32" s="46"/>
      <c r="AL32" s="46"/>
      <c r="AM32" s="46"/>
      <c r="AN32" s="46"/>
      <c r="AO32" s="46"/>
      <c r="AP32" s="46"/>
      <c r="AQ32" s="54">
        <f t="shared" ref="AQ32:AQ36" si="8">SUM(AE32:AP32)</f>
        <v>11000</v>
      </c>
    </row>
    <row r="33" spans="1:43" ht="157.5" customHeight="1" x14ac:dyDescent="0.25">
      <c r="A33" s="35" t="s">
        <v>94</v>
      </c>
      <c r="B33" s="47">
        <v>2</v>
      </c>
      <c r="C33" s="49" t="s">
        <v>413</v>
      </c>
      <c r="D33" s="35" t="s">
        <v>221</v>
      </c>
      <c r="E33" s="50" t="s">
        <v>389</v>
      </c>
      <c r="F33" s="50" t="s">
        <v>390</v>
      </c>
      <c r="G33" s="50" t="s">
        <v>391</v>
      </c>
      <c r="H33" s="50" t="s">
        <v>392</v>
      </c>
      <c r="I33" s="52"/>
      <c r="J33" s="52">
        <v>11254.37</v>
      </c>
      <c r="K33" s="16"/>
      <c r="L33" s="53" t="s">
        <v>102</v>
      </c>
      <c r="M33" s="16"/>
      <c r="N33" s="52">
        <v>11254.37</v>
      </c>
      <c r="O33" s="52">
        <v>11254.37</v>
      </c>
      <c r="P33" s="51">
        <v>11254.37</v>
      </c>
      <c r="Q33" s="16"/>
      <c r="R33" s="16"/>
      <c r="S33" s="16"/>
      <c r="T33" s="16"/>
      <c r="U33" s="16"/>
      <c r="V33" s="16"/>
      <c r="W33" s="54">
        <v>11254.37</v>
      </c>
      <c r="X33" s="55" t="s">
        <v>379</v>
      </c>
      <c r="Y33" s="56" t="s">
        <v>379</v>
      </c>
      <c r="Z33" s="56" t="s">
        <v>386</v>
      </c>
      <c r="AA33" s="57" t="s">
        <v>393</v>
      </c>
      <c r="AB33" s="57">
        <v>44500</v>
      </c>
      <c r="AC33" s="58" t="s">
        <v>310</v>
      </c>
      <c r="AD33" s="56"/>
      <c r="AE33" s="46"/>
      <c r="AF33" s="46"/>
      <c r="AG33" s="54">
        <v>11254.37</v>
      </c>
      <c r="AH33" s="54"/>
      <c r="AI33" s="54"/>
      <c r="AJ33" s="46"/>
      <c r="AK33" s="46"/>
      <c r="AL33" s="46"/>
      <c r="AM33" s="46"/>
      <c r="AN33" s="46"/>
      <c r="AO33" s="46"/>
      <c r="AP33" s="46"/>
      <c r="AQ33" s="54">
        <f t="shared" si="8"/>
        <v>11254.37</v>
      </c>
    </row>
    <row r="34" spans="1:43" ht="157.5" customHeight="1" x14ac:dyDescent="0.25">
      <c r="A34" s="35" t="s">
        <v>94</v>
      </c>
      <c r="B34" s="47">
        <v>3</v>
      </c>
      <c r="C34" s="49" t="s">
        <v>414</v>
      </c>
      <c r="D34" s="35" t="s">
        <v>222</v>
      </c>
      <c r="E34" s="50" t="s">
        <v>396</v>
      </c>
      <c r="F34" s="50" t="s">
        <v>397</v>
      </c>
      <c r="G34" s="50" t="s">
        <v>398</v>
      </c>
      <c r="H34" s="50" t="s">
        <v>399</v>
      </c>
      <c r="I34" s="52"/>
      <c r="J34" s="52">
        <v>5000</v>
      </c>
      <c r="K34" s="16"/>
      <c r="L34" s="53" t="s">
        <v>102</v>
      </c>
      <c r="M34" s="16"/>
      <c r="N34" s="52">
        <v>5000</v>
      </c>
      <c r="O34" s="52">
        <v>5000</v>
      </c>
      <c r="P34" s="51">
        <v>5000</v>
      </c>
      <c r="Q34" s="16"/>
      <c r="R34" s="16"/>
      <c r="S34" s="16"/>
      <c r="T34" s="16"/>
      <c r="U34" s="16"/>
      <c r="V34" s="16"/>
      <c r="W34" s="54">
        <v>5000</v>
      </c>
      <c r="X34" s="55" t="s">
        <v>379</v>
      </c>
      <c r="Y34" s="56" t="s">
        <v>379</v>
      </c>
      <c r="Z34" s="56" t="s">
        <v>386</v>
      </c>
      <c r="AA34" s="57">
        <v>44242</v>
      </c>
      <c r="AB34" s="57">
        <v>44433</v>
      </c>
      <c r="AC34" s="58" t="s">
        <v>310</v>
      </c>
      <c r="AD34" s="56"/>
      <c r="AE34" s="46"/>
      <c r="AF34" s="46"/>
      <c r="AG34" s="59">
        <v>5000</v>
      </c>
      <c r="AH34" s="46"/>
      <c r="AI34" s="54"/>
      <c r="AJ34" s="46"/>
      <c r="AK34" s="46"/>
      <c r="AL34" s="46"/>
      <c r="AM34" s="46"/>
      <c r="AN34" s="46"/>
      <c r="AO34" s="46"/>
      <c r="AP34" s="46"/>
      <c r="AQ34" s="54">
        <f t="shared" si="8"/>
        <v>5000</v>
      </c>
    </row>
    <row r="35" spans="1:43" ht="214.5" customHeight="1" x14ac:dyDescent="0.25">
      <c r="A35" s="35" t="s">
        <v>94</v>
      </c>
      <c r="B35" s="47">
        <v>4</v>
      </c>
      <c r="C35" s="49" t="s">
        <v>415</v>
      </c>
      <c r="D35" s="35" t="s">
        <v>138</v>
      </c>
      <c r="E35" s="50" t="s">
        <v>402</v>
      </c>
      <c r="F35" s="50" t="s">
        <v>403</v>
      </c>
      <c r="G35" s="50" t="s">
        <v>404</v>
      </c>
      <c r="H35" s="50" t="s">
        <v>405</v>
      </c>
      <c r="I35" s="52"/>
      <c r="J35" s="52">
        <v>2000</v>
      </c>
      <c r="K35" s="16"/>
      <c r="L35" s="53" t="s">
        <v>102</v>
      </c>
      <c r="M35" s="16"/>
      <c r="N35" s="52">
        <v>2000</v>
      </c>
      <c r="O35" s="52">
        <v>2000</v>
      </c>
      <c r="P35" s="51">
        <v>2000</v>
      </c>
      <c r="Q35" s="16"/>
      <c r="R35" s="16"/>
      <c r="S35" s="16"/>
      <c r="T35" s="16"/>
      <c r="U35" s="16"/>
      <c r="V35" s="16"/>
      <c r="W35" s="54">
        <v>2000</v>
      </c>
      <c r="X35" s="55" t="s">
        <v>379</v>
      </c>
      <c r="Y35" s="56" t="s">
        <v>379</v>
      </c>
      <c r="Z35" s="56" t="s">
        <v>386</v>
      </c>
      <c r="AA35" s="57">
        <v>44265</v>
      </c>
      <c r="AB35" s="57">
        <v>44408</v>
      </c>
      <c r="AC35" s="58" t="s">
        <v>310</v>
      </c>
      <c r="AD35" s="56"/>
      <c r="AE35" s="46"/>
      <c r="AF35" s="46"/>
      <c r="AG35" s="59"/>
      <c r="AH35" s="54">
        <v>2000</v>
      </c>
      <c r="AI35" s="54"/>
      <c r="AJ35" s="46"/>
      <c r="AK35" s="46"/>
      <c r="AL35" s="46"/>
      <c r="AM35" s="46"/>
      <c r="AN35" s="46"/>
      <c r="AO35" s="46"/>
      <c r="AP35" s="46"/>
      <c r="AQ35" s="54">
        <f t="shared" si="8"/>
        <v>2000</v>
      </c>
    </row>
    <row r="36" spans="1:43" ht="157.5" customHeight="1" x14ac:dyDescent="0.25">
      <c r="A36" s="35" t="s">
        <v>94</v>
      </c>
      <c r="B36" s="47">
        <v>5</v>
      </c>
      <c r="C36" s="49" t="s">
        <v>416</v>
      </c>
      <c r="D36" s="35" t="s">
        <v>137</v>
      </c>
      <c r="E36" s="50" t="s">
        <v>408</v>
      </c>
      <c r="F36" s="50" t="s">
        <v>409</v>
      </c>
      <c r="G36" s="50" t="s">
        <v>410</v>
      </c>
      <c r="H36" s="50" t="s">
        <v>411</v>
      </c>
      <c r="I36" s="52"/>
      <c r="J36" s="52">
        <v>3000</v>
      </c>
      <c r="K36" s="16"/>
      <c r="L36" s="53" t="s">
        <v>102</v>
      </c>
      <c r="M36" s="16"/>
      <c r="N36" s="52">
        <v>3000</v>
      </c>
      <c r="O36" s="52">
        <v>3000</v>
      </c>
      <c r="P36" s="51">
        <v>3000</v>
      </c>
      <c r="Q36" s="16"/>
      <c r="R36" s="16"/>
      <c r="S36" s="16"/>
      <c r="T36" s="16"/>
      <c r="U36" s="16"/>
      <c r="V36" s="16"/>
      <c r="W36" s="54">
        <v>3000</v>
      </c>
      <c r="X36" s="55" t="s">
        <v>379</v>
      </c>
      <c r="Y36" s="56" t="s">
        <v>379</v>
      </c>
      <c r="Z36" s="56" t="s">
        <v>386</v>
      </c>
      <c r="AA36" s="57">
        <v>44291</v>
      </c>
      <c r="AB36" s="57">
        <v>44469</v>
      </c>
      <c r="AC36" s="58" t="s">
        <v>310</v>
      </c>
      <c r="AD36" s="56"/>
      <c r="AE36" s="46"/>
      <c r="AF36" s="46"/>
      <c r="AG36" s="59"/>
      <c r="AH36" s="54">
        <v>3000</v>
      </c>
      <c r="AI36" s="54"/>
      <c r="AJ36" s="46"/>
      <c r="AK36" s="46"/>
      <c r="AL36" s="46"/>
      <c r="AM36" s="46"/>
      <c r="AN36" s="46"/>
      <c r="AO36" s="46"/>
      <c r="AP36" s="46"/>
      <c r="AQ36" s="54">
        <f t="shared" si="8"/>
        <v>3000</v>
      </c>
    </row>
    <row r="37" spans="1:43" s="45" customFormat="1" ht="14.25" customHeight="1" x14ac:dyDescent="0.25">
      <c r="A37" s="36"/>
      <c r="B37" s="37"/>
      <c r="C37" s="38"/>
      <c r="D37" s="36"/>
      <c r="E37" s="38"/>
      <c r="F37" s="38"/>
      <c r="G37" s="38"/>
      <c r="H37" s="39"/>
      <c r="I37" s="40"/>
      <c r="J37" s="36"/>
      <c r="K37" s="41"/>
      <c r="L37" s="40"/>
      <c r="M37" s="36"/>
      <c r="N37" s="42"/>
      <c r="O37" s="42"/>
      <c r="P37" s="43">
        <f>SUM(P32:P36)</f>
        <v>32254.370000000003</v>
      </c>
      <c r="Q37" s="36"/>
      <c r="R37" s="36"/>
      <c r="S37" s="36"/>
      <c r="T37" s="36"/>
      <c r="U37" s="36"/>
      <c r="V37" s="36"/>
      <c r="W37" s="43">
        <f>SUM(W32:W36)</f>
        <v>32254.370000000003</v>
      </c>
      <c r="X37" s="38"/>
      <c r="Y37" s="36"/>
      <c r="Z37" s="38"/>
      <c r="AA37" s="44"/>
      <c r="AB37" s="44"/>
      <c r="AC37" s="40"/>
      <c r="AD37" s="36"/>
      <c r="AE37" s="36"/>
      <c r="AF37" s="36"/>
      <c r="AG37" s="36"/>
      <c r="AH37" s="36"/>
      <c r="AI37" s="42"/>
      <c r="AJ37" s="36"/>
      <c r="AK37" s="36"/>
      <c r="AL37" s="36"/>
      <c r="AM37" s="36"/>
      <c r="AN37" s="36"/>
      <c r="AO37" s="36"/>
      <c r="AP37" s="36"/>
      <c r="AQ37" s="43">
        <f>SUM(AQ32:AQ36)</f>
        <v>32254.370000000003</v>
      </c>
    </row>
    <row r="38" spans="1:43" ht="157.5" customHeight="1" x14ac:dyDescent="0.25">
      <c r="A38" s="46" t="s">
        <v>93</v>
      </c>
      <c r="B38" s="47">
        <v>1</v>
      </c>
      <c r="C38" s="49" t="s">
        <v>325</v>
      </c>
      <c r="D38" s="35" t="s">
        <v>154</v>
      </c>
      <c r="E38" s="50" t="s">
        <v>306</v>
      </c>
      <c r="F38" s="50" t="s">
        <v>309</v>
      </c>
      <c r="G38" s="50" t="s">
        <v>300</v>
      </c>
      <c r="H38" s="50" t="s">
        <v>301</v>
      </c>
      <c r="I38" s="52"/>
      <c r="J38" s="52">
        <v>15000</v>
      </c>
      <c r="K38" s="16"/>
      <c r="L38" s="53"/>
      <c r="M38" s="16"/>
      <c r="N38" s="59">
        <v>15000</v>
      </c>
      <c r="O38" s="59">
        <v>15000</v>
      </c>
      <c r="P38" s="51">
        <f>O38</f>
        <v>15000</v>
      </c>
      <c r="Q38" s="16"/>
      <c r="R38" s="16"/>
      <c r="S38" s="16"/>
      <c r="T38" s="16"/>
      <c r="U38" s="16"/>
      <c r="V38" s="16"/>
      <c r="W38" s="54">
        <f t="shared" ref="W38:W47" si="9">SUM(P38:V38)</f>
        <v>15000</v>
      </c>
      <c r="X38" s="55" t="s">
        <v>302</v>
      </c>
      <c r="Y38" s="56" t="s">
        <v>303</v>
      </c>
      <c r="Z38" s="56" t="s">
        <v>304</v>
      </c>
      <c r="AA38" s="57">
        <v>44197</v>
      </c>
      <c r="AB38" s="57">
        <v>44561</v>
      </c>
      <c r="AC38" s="58" t="s">
        <v>305</v>
      </c>
      <c r="AD38" s="56"/>
      <c r="AE38" s="46"/>
      <c r="AF38" s="46"/>
      <c r="AG38" s="59">
        <v>15000</v>
      </c>
      <c r="AH38" s="46"/>
      <c r="AI38" s="46"/>
      <c r="AJ38" s="46"/>
      <c r="AK38" s="46"/>
      <c r="AL38" s="46"/>
      <c r="AM38" s="46"/>
      <c r="AN38" s="46"/>
      <c r="AO38" s="46"/>
      <c r="AP38" s="46"/>
      <c r="AQ38" s="54">
        <f t="shared" ref="AQ38:AQ47" si="10">SUM(AE38:AP38)</f>
        <v>15000</v>
      </c>
    </row>
    <row r="39" spans="1:43" ht="157.5" customHeight="1" x14ac:dyDescent="0.25">
      <c r="A39" s="46" t="s">
        <v>93</v>
      </c>
      <c r="B39" s="47">
        <v>2</v>
      </c>
      <c r="C39" s="49" t="s">
        <v>330</v>
      </c>
      <c r="D39" s="35" t="s">
        <v>221</v>
      </c>
      <c r="E39" s="50" t="s">
        <v>306</v>
      </c>
      <c r="F39" s="50" t="s">
        <v>309</v>
      </c>
      <c r="G39" s="50" t="s">
        <v>300</v>
      </c>
      <c r="H39" s="50" t="s">
        <v>308</v>
      </c>
      <c r="I39" s="52"/>
      <c r="J39" s="52">
        <v>11000</v>
      </c>
      <c r="K39" s="16"/>
      <c r="L39" s="53"/>
      <c r="M39" s="16"/>
      <c r="N39" s="59">
        <v>11000</v>
      </c>
      <c r="O39" s="59">
        <v>11000</v>
      </c>
      <c r="P39" s="51">
        <f t="shared" ref="P39:P47" si="11">O39</f>
        <v>11000</v>
      </c>
      <c r="Q39" s="16"/>
      <c r="R39" s="16"/>
      <c r="S39" s="16"/>
      <c r="T39" s="16"/>
      <c r="U39" s="16"/>
      <c r="V39" s="16"/>
      <c r="W39" s="54">
        <f t="shared" si="9"/>
        <v>11000</v>
      </c>
      <c r="X39" s="55" t="s">
        <v>302</v>
      </c>
      <c r="Y39" s="56" t="s">
        <v>303</v>
      </c>
      <c r="Z39" s="56" t="s">
        <v>304</v>
      </c>
      <c r="AA39" s="57">
        <v>44198</v>
      </c>
      <c r="AB39" s="57">
        <v>44562</v>
      </c>
      <c r="AC39" s="58" t="s">
        <v>310</v>
      </c>
      <c r="AD39" s="56"/>
      <c r="AE39" s="46"/>
      <c r="AF39" s="46"/>
      <c r="AG39" s="59">
        <f>O39</f>
        <v>11000</v>
      </c>
      <c r="AH39" s="46"/>
      <c r="AI39" s="46"/>
      <c r="AJ39" s="46"/>
      <c r="AK39" s="46"/>
      <c r="AL39" s="46"/>
      <c r="AM39" s="46"/>
      <c r="AN39" s="46"/>
      <c r="AO39" s="46"/>
      <c r="AP39" s="46"/>
      <c r="AQ39" s="54">
        <f t="shared" si="10"/>
        <v>11000</v>
      </c>
    </row>
    <row r="40" spans="1:43" ht="157.5" customHeight="1" x14ac:dyDescent="0.25">
      <c r="A40" s="46" t="s">
        <v>93</v>
      </c>
      <c r="B40" s="47">
        <v>3</v>
      </c>
      <c r="C40" s="49" t="s">
        <v>333</v>
      </c>
      <c r="D40" s="35" t="s">
        <v>221</v>
      </c>
      <c r="E40" s="50" t="s">
        <v>306</v>
      </c>
      <c r="F40" s="50" t="s">
        <v>309</v>
      </c>
      <c r="G40" s="50" t="s">
        <v>300</v>
      </c>
      <c r="H40" s="50" t="s">
        <v>308</v>
      </c>
      <c r="I40" s="52"/>
      <c r="J40" s="52">
        <v>6000</v>
      </c>
      <c r="K40" s="16"/>
      <c r="L40" s="53"/>
      <c r="M40" s="16"/>
      <c r="N40" s="59">
        <v>6000</v>
      </c>
      <c r="O40" s="59">
        <v>6000</v>
      </c>
      <c r="P40" s="51">
        <f t="shared" si="11"/>
        <v>6000</v>
      </c>
      <c r="Q40" s="16"/>
      <c r="R40" s="16"/>
      <c r="S40" s="16"/>
      <c r="T40" s="16"/>
      <c r="U40" s="16"/>
      <c r="V40" s="16"/>
      <c r="W40" s="54">
        <f t="shared" si="9"/>
        <v>6000</v>
      </c>
      <c r="X40" s="55" t="s">
        <v>302</v>
      </c>
      <c r="Y40" s="56" t="s">
        <v>303</v>
      </c>
      <c r="Z40" s="56" t="s">
        <v>304</v>
      </c>
      <c r="AA40" s="57">
        <v>44198</v>
      </c>
      <c r="AB40" s="57">
        <v>44562</v>
      </c>
      <c r="AC40" s="58" t="s">
        <v>310</v>
      </c>
      <c r="AD40" s="56"/>
      <c r="AE40" s="46"/>
      <c r="AF40" s="46"/>
      <c r="AG40" s="59">
        <f>O40</f>
        <v>6000</v>
      </c>
      <c r="AH40" s="46"/>
      <c r="AI40" s="46"/>
      <c r="AJ40" s="46"/>
      <c r="AK40" s="46"/>
      <c r="AL40" s="46"/>
      <c r="AM40" s="46"/>
      <c r="AN40" s="46"/>
      <c r="AO40" s="46"/>
      <c r="AP40" s="46"/>
      <c r="AQ40" s="54">
        <f t="shared" si="10"/>
        <v>6000</v>
      </c>
    </row>
    <row r="41" spans="1:43" ht="157.5" customHeight="1" x14ac:dyDescent="0.25">
      <c r="A41" s="46" t="s">
        <v>93</v>
      </c>
      <c r="B41" s="47">
        <v>4</v>
      </c>
      <c r="C41" s="49" t="s">
        <v>307</v>
      </c>
      <c r="D41" s="35" t="s">
        <v>221</v>
      </c>
      <c r="E41" s="50" t="s">
        <v>306</v>
      </c>
      <c r="F41" s="50" t="s">
        <v>309</v>
      </c>
      <c r="G41" s="50" t="s">
        <v>300</v>
      </c>
      <c r="H41" s="50" t="s">
        <v>308</v>
      </c>
      <c r="I41" s="52"/>
      <c r="J41" s="52">
        <v>7000</v>
      </c>
      <c r="K41" s="16"/>
      <c r="L41" s="53"/>
      <c r="M41" s="16"/>
      <c r="N41" s="59">
        <v>7000</v>
      </c>
      <c r="O41" s="59">
        <v>7000</v>
      </c>
      <c r="P41" s="51">
        <f t="shared" si="11"/>
        <v>7000</v>
      </c>
      <c r="Q41" s="16"/>
      <c r="R41" s="16"/>
      <c r="S41" s="16"/>
      <c r="T41" s="16"/>
      <c r="U41" s="16"/>
      <c r="V41" s="16"/>
      <c r="W41" s="54">
        <f t="shared" si="9"/>
        <v>7000</v>
      </c>
      <c r="X41" s="55" t="s">
        <v>302</v>
      </c>
      <c r="Y41" s="56" t="s">
        <v>303</v>
      </c>
      <c r="Z41" s="56" t="s">
        <v>304</v>
      </c>
      <c r="AA41" s="57">
        <v>44198</v>
      </c>
      <c r="AB41" s="57">
        <v>44562</v>
      </c>
      <c r="AC41" s="58" t="s">
        <v>310</v>
      </c>
      <c r="AD41" s="56"/>
      <c r="AE41" s="46"/>
      <c r="AF41" s="46"/>
      <c r="AG41" s="59">
        <f>O41</f>
        <v>7000</v>
      </c>
      <c r="AH41" s="46"/>
      <c r="AI41" s="46"/>
      <c r="AJ41" s="46"/>
      <c r="AK41" s="46"/>
      <c r="AL41" s="46"/>
      <c r="AM41" s="46"/>
      <c r="AN41" s="46"/>
      <c r="AO41" s="46"/>
      <c r="AP41" s="46"/>
      <c r="AQ41" s="54">
        <f t="shared" si="10"/>
        <v>7000</v>
      </c>
    </row>
    <row r="42" spans="1:43" ht="157.5" customHeight="1" x14ac:dyDescent="0.25">
      <c r="A42" s="46" t="s">
        <v>93</v>
      </c>
      <c r="B42" s="47">
        <v>5</v>
      </c>
      <c r="C42" s="49" t="s">
        <v>311</v>
      </c>
      <c r="D42" s="46" t="s">
        <v>222</v>
      </c>
      <c r="E42" s="50" t="s">
        <v>306</v>
      </c>
      <c r="F42" s="50" t="s">
        <v>309</v>
      </c>
      <c r="G42" s="50" t="s">
        <v>300</v>
      </c>
      <c r="H42" s="50" t="s">
        <v>312</v>
      </c>
      <c r="I42" s="54"/>
      <c r="J42" s="52">
        <v>33266.92</v>
      </c>
      <c r="K42" s="48"/>
      <c r="L42" s="58"/>
      <c r="M42" s="48"/>
      <c r="N42" s="52">
        <v>28266.92</v>
      </c>
      <c r="O42" s="52">
        <v>28266.92</v>
      </c>
      <c r="P42" s="51">
        <f>+O42</f>
        <v>28266.92</v>
      </c>
      <c r="Q42" s="48"/>
      <c r="R42" s="48"/>
      <c r="S42" s="48"/>
      <c r="T42" s="48"/>
      <c r="U42" s="48"/>
      <c r="V42" s="48"/>
      <c r="W42" s="54">
        <f t="shared" si="9"/>
        <v>28266.92</v>
      </c>
      <c r="X42" s="55" t="s">
        <v>302</v>
      </c>
      <c r="Y42" s="56" t="s">
        <v>303</v>
      </c>
      <c r="Z42" s="56" t="s">
        <v>304</v>
      </c>
      <c r="AA42" s="57">
        <v>44198</v>
      </c>
      <c r="AB42" s="57">
        <v>44562</v>
      </c>
      <c r="AC42" s="58" t="s">
        <v>310</v>
      </c>
      <c r="AD42" s="56"/>
      <c r="AE42" s="46"/>
      <c r="AF42" s="46"/>
      <c r="AG42" s="59">
        <f>O42</f>
        <v>28266.92</v>
      </c>
      <c r="AH42" s="46"/>
      <c r="AI42" s="46"/>
      <c r="AJ42" s="46"/>
      <c r="AK42" s="46"/>
      <c r="AL42" s="46"/>
      <c r="AM42" s="46"/>
      <c r="AN42" s="46"/>
      <c r="AO42" s="46"/>
      <c r="AP42" s="46"/>
      <c r="AQ42" s="54">
        <f t="shared" si="10"/>
        <v>28266.92</v>
      </c>
    </row>
    <row r="43" spans="1:43" ht="157.5" customHeight="1" x14ac:dyDescent="0.25">
      <c r="A43" s="46" t="s">
        <v>93</v>
      </c>
      <c r="B43" s="47">
        <v>6</v>
      </c>
      <c r="C43" s="49" t="s">
        <v>313</v>
      </c>
      <c r="D43" s="46" t="s">
        <v>138</v>
      </c>
      <c r="E43" s="50" t="s">
        <v>306</v>
      </c>
      <c r="F43" s="50" t="s">
        <v>309</v>
      </c>
      <c r="G43" s="50" t="s">
        <v>300</v>
      </c>
      <c r="H43" s="50" t="s">
        <v>314</v>
      </c>
      <c r="I43" s="54"/>
      <c r="J43" s="52">
        <v>10000</v>
      </c>
      <c r="K43" s="48"/>
      <c r="L43" s="58"/>
      <c r="M43" s="48"/>
      <c r="N43" s="52">
        <v>10000</v>
      </c>
      <c r="O43" s="52">
        <v>10000</v>
      </c>
      <c r="P43" s="51">
        <f t="shared" si="11"/>
        <v>10000</v>
      </c>
      <c r="Q43" s="48"/>
      <c r="R43" s="48"/>
      <c r="S43" s="48"/>
      <c r="T43" s="48"/>
      <c r="U43" s="48"/>
      <c r="V43" s="48"/>
      <c r="W43" s="54">
        <f t="shared" si="9"/>
        <v>10000</v>
      </c>
      <c r="X43" s="55" t="s">
        <v>302</v>
      </c>
      <c r="Y43" s="56" t="s">
        <v>303</v>
      </c>
      <c r="Z43" s="56" t="s">
        <v>304</v>
      </c>
      <c r="AA43" s="57">
        <v>44198</v>
      </c>
      <c r="AB43" s="57">
        <v>44562</v>
      </c>
      <c r="AC43" s="58" t="s">
        <v>310</v>
      </c>
      <c r="AD43" s="56"/>
      <c r="AE43" s="46"/>
      <c r="AF43" s="46"/>
      <c r="AG43" s="59"/>
      <c r="AH43" s="54">
        <f>O43</f>
        <v>10000</v>
      </c>
      <c r="AI43" s="46"/>
      <c r="AJ43" s="46"/>
      <c r="AK43" s="46"/>
      <c r="AL43" s="46"/>
      <c r="AM43" s="46"/>
      <c r="AN43" s="46"/>
      <c r="AO43" s="46"/>
      <c r="AP43" s="46"/>
      <c r="AQ43" s="54">
        <f t="shared" si="10"/>
        <v>10000</v>
      </c>
    </row>
    <row r="44" spans="1:43" ht="137.25" customHeight="1" x14ac:dyDescent="0.25">
      <c r="A44" s="46" t="s">
        <v>93</v>
      </c>
      <c r="B44" s="47">
        <v>7</v>
      </c>
      <c r="C44" s="49" t="s">
        <v>315</v>
      </c>
      <c r="D44" s="46" t="s">
        <v>291</v>
      </c>
      <c r="E44" s="50" t="s">
        <v>306</v>
      </c>
      <c r="F44" s="50" t="s">
        <v>309</v>
      </c>
      <c r="G44" s="50" t="s">
        <v>300</v>
      </c>
      <c r="H44" s="50" t="s">
        <v>316</v>
      </c>
      <c r="I44" s="54"/>
      <c r="J44" s="52">
        <v>36071.994298763966</v>
      </c>
      <c r="K44" s="48"/>
      <c r="L44" s="58"/>
      <c r="M44" s="48"/>
      <c r="N44" s="52">
        <v>36071.994298763966</v>
      </c>
      <c r="O44" s="52">
        <v>36071.994298763966</v>
      </c>
      <c r="P44" s="51">
        <f t="shared" si="11"/>
        <v>36071.994298763966</v>
      </c>
      <c r="Q44" s="48"/>
      <c r="R44" s="48"/>
      <c r="S44" s="48"/>
      <c r="T44" s="48"/>
      <c r="U44" s="48"/>
      <c r="V44" s="48"/>
      <c r="W44" s="54">
        <f t="shared" si="9"/>
        <v>36071.994298763966</v>
      </c>
      <c r="X44" s="55" t="s">
        <v>302</v>
      </c>
      <c r="Y44" s="56" t="s">
        <v>303</v>
      </c>
      <c r="Z44" s="56" t="s">
        <v>304</v>
      </c>
      <c r="AA44" s="57">
        <v>44198</v>
      </c>
      <c r="AB44" s="57">
        <v>44562</v>
      </c>
      <c r="AC44" s="58" t="s">
        <v>310</v>
      </c>
      <c r="AD44" s="56"/>
      <c r="AE44" s="46"/>
      <c r="AF44" s="46"/>
      <c r="AG44" s="59"/>
      <c r="AH44" s="46"/>
      <c r="AI44" s="54">
        <f>O44</f>
        <v>36071.994298763966</v>
      </c>
      <c r="AJ44" s="46"/>
      <c r="AK44" s="46"/>
      <c r="AL44" s="46"/>
      <c r="AM44" s="46"/>
      <c r="AN44" s="46"/>
      <c r="AO44" s="46"/>
      <c r="AP44" s="46"/>
      <c r="AQ44" s="54">
        <f t="shared" si="10"/>
        <v>36071.994298763966</v>
      </c>
    </row>
    <row r="45" spans="1:43" ht="144" customHeight="1" x14ac:dyDescent="0.25">
      <c r="A45" s="46" t="s">
        <v>93</v>
      </c>
      <c r="B45" s="47">
        <v>8</v>
      </c>
      <c r="C45" s="49" t="s">
        <v>317</v>
      </c>
      <c r="D45" s="46" t="s">
        <v>137</v>
      </c>
      <c r="E45" s="50" t="s">
        <v>306</v>
      </c>
      <c r="F45" s="50" t="s">
        <v>309</v>
      </c>
      <c r="G45" s="50" t="s">
        <v>300</v>
      </c>
      <c r="H45" s="50" t="s">
        <v>308</v>
      </c>
      <c r="I45" s="54"/>
      <c r="J45" s="52">
        <v>22000</v>
      </c>
      <c r="K45" s="48"/>
      <c r="L45" s="58"/>
      <c r="M45" s="48"/>
      <c r="N45" s="52">
        <v>22000</v>
      </c>
      <c r="O45" s="52">
        <v>22000</v>
      </c>
      <c r="P45" s="51">
        <f t="shared" si="11"/>
        <v>22000</v>
      </c>
      <c r="Q45" s="48"/>
      <c r="R45" s="48"/>
      <c r="S45" s="48"/>
      <c r="T45" s="48"/>
      <c r="U45" s="48"/>
      <c r="V45" s="48"/>
      <c r="W45" s="54">
        <f t="shared" si="9"/>
        <v>22000</v>
      </c>
      <c r="X45" s="55" t="s">
        <v>302</v>
      </c>
      <c r="Y45" s="56" t="s">
        <v>303</v>
      </c>
      <c r="Z45" s="56" t="s">
        <v>304</v>
      </c>
      <c r="AA45" s="57">
        <v>44198</v>
      </c>
      <c r="AB45" s="57">
        <v>44562</v>
      </c>
      <c r="AC45" s="58" t="s">
        <v>310</v>
      </c>
      <c r="AD45" s="56"/>
      <c r="AE45" s="46"/>
      <c r="AF45" s="46"/>
      <c r="AG45" s="59"/>
      <c r="AH45" s="46"/>
      <c r="AI45" s="54">
        <f>O45</f>
        <v>22000</v>
      </c>
      <c r="AJ45" s="46"/>
      <c r="AK45" s="46"/>
      <c r="AL45" s="46"/>
      <c r="AM45" s="46"/>
      <c r="AN45" s="46"/>
      <c r="AO45" s="46"/>
      <c r="AP45" s="46"/>
      <c r="AQ45" s="54">
        <f t="shared" si="10"/>
        <v>22000</v>
      </c>
    </row>
    <row r="46" spans="1:43" ht="144" customHeight="1" x14ac:dyDescent="0.25">
      <c r="A46" s="46" t="s">
        <v>93</v>
      </c>
      <c r="B46" s="47">
        <v>9</v>
      </c>
      <c r="C46" s="49" t="s">
        <v>318</v>
      </c>
      <c r="D46" s="46" t="s">
        <v>225</v>
      </c>
      <c r="E46" s="50" t="s">
        <v>306</v>
      </c>
      <c r="F46" s="50" t="s">
        <v>309</v>
      </c>
      <c r="G46" s="50" t="s">
        <v>300</v>
      </c>
      <c r="H46" s="50" t="s">
        <v>308</v>
      </c>
      <c r="I46" s="54"/>
      <c r="J46" s="52">
        <v>21152.84</v>
      </c>
      <c r="K46" s="48"/>
      <c r="L46" s="58"/>
      <c r="M46" s="48"/>
      <c r="N46" s="52">
        <v>21152.84</v>
      </c>
      <c r="O46" s="52">
        <v>21152.84</v>
      </c>
      <c r="P46" s="51">
        <f t="shared" si="11"/>
        <v>21152.84</v>
      </c>
      <c r="Q46" s="48"/>
      <c r="R46" s="48"/>
      <c r="S46" s="48"/>
      <c r="T46" s="48"/>
      <c r="U46" s="48"/>
      <c r="V46" s="48"/>
      <c r="W46" s="54">
        <f t="shared" si="9"/>
        <v>21152.84</v>
      </c>
      <c r="X46" s="55" t="s">
        <v>302</v>
      </c>
      <c r="Y46" s="56" t="s">
        <v>303</v>
      </c>
      <c r="Z46" s="56" t="s">
        <v>304</v>
      </c>
      <c r="AA46" s="57">
        <v>44198</v>
      </c>
      <c r="AB46" s="57">
        <v>44562</v>
      </c>
      <c r="AC46" s="58" t="s">
        <v>310</v>
      </c>
      <c r="AD46" s="56"/>
      <c r="AE46" s="46"/>
      <c r="AF46" s="46"/>
      <c r="AG46" s="59"/>
      <c r="AH46" s="46"/>
      <c r="AI46" s="54">
        <f>O46</f>
        <v>21152.84</v>
      </c>
      <c r="AJ46" s="46"/>
      <c r="AK46" s="46"/>
      <c r="AL46" s="46"/>
      <c r="AM46" s="46"/>
      <c r="AN46" s="46"/>
      <c r="AO46" s="46"/>
      <c r="AP46" s="46"/>
      <c r="AQ46" s="54">
        <f t="shared" si="10"/>
        <v>21152.84</v>
      </c>
    </row>
    <row r="47" spans="1:43" ht="157.5" customHeight="1" x14ac:dyDescent="0.25">
      <c r="A47" s="46" t="s">
        <v>93</v>
      </c>
      <c r="B47" s="47">
        <v>10</v>
      </c>
      <c r="C47" s="49" t="s">
        <v>319</v>
      </c>
      <c r="D47" s="35" t="s">
        <v>220</v>
      </c>
      <c r="E47" s="50" t="s">
        <v>306</v>
      </c>
      <c r="F47" s="50" t="s">
        <v>309</v>
      </c>
      <c r="G47" s="50" t="s">
        <v>300</v>
      </c>
      <c r="H47" s="50" t="s">
        <v>314</v>
      </c>
      <c r="I47" s="52"/>
      <c r="J47" s="52">
        <v>10000</v>
      </c>
      <c r="K47" s="16"/>
      <c r="L47" s="53"/>
      <c r="M47" s="16"/>
      <c r="N47" s="52">
        <v>10000</v>
      </c>
      <c r="O47" s="52">
        <v>10000</v>
      </c>
      <c r="P47" s="51">
        <f t="shared" si="11"/>
        <v>10000</v>
      </c>
      <c r="Q47" s="16"/>
      <c r="R47" s="16"/>
      <c r="S47" s="16"/>
      <c r="T47" s="16"/>
      <c r="U47" s="16"/>
      <c r="V47" s="16"/>
      <c r="W47" s="54">
        <f t="shared" si="9"/>
        <v>10000</v>
      </c>
      <c r="X47" s="55" t="s">
        <v>302</v>
      </c>
      <c r="Y47" s="56" t="s">
        <v>303</v>
      </c>
      <c r="Z47" s="56" t="s">
        <v>304</v>
      </c>
      <c r="AA47" s="57">
        <v>44198</v>
      </c>
      <c r="AB47" s="57">
        <v>44562</v>
      </c>
      <c r="AC47" s="58" t="s">
        <v>310</v>
      </c>
      <c r="AD47" s="56"/>
      <c r="AE47" s="46"/>
      <c r="AF47" s="46"/>
      <c r="AG47" s="59"/>
      <c r="AH47" s="46"/>
      <c r="AI47" s="54">
        <f>O47</f>
        <v>10000</v>
      </c>
      <c r="AJ47" s="46"/>
      <c r="AK47" s="46"/>
      <c r="AL47" s="46"/>
      <c r="AM47" s="46"/>
      <c r="AN47" s="46"/>
      <c r="AO47" s="46"/>
      <c r="AP47" s="46"/>
      <c r="AQ47" s="54">
        <f t="shared" si="10"/>
        <v>10000</v>
      </c>
    </row>
    <row r="48" spans="1:43" s="45" customFormat="1" ht="14.25" customHeight="1" x14ac:dyDescent="0.25">
      <c r="A48" s="36"/>
      <c r="B48" s="37"/>
      <c r="C48" s="38"/>
      <c r="D48" s="36"/>
      <c r="E48" s="38"/>
      <c r="F48" s="38"/>
      <c r="G48" s="38"/>
      <c r="H48" s="39"/>
      <c r="I48" s="40"/>
      <c r="J48" s="36"/>
      <c r="K48" s="41"/>
      <c r="L48" s="40"/>
      <c r="M48" s="36"/>
      <c r="N48" s="42"/>
      <c r="O48" s="42"/>
      <c r="P48" s="43">
        <f>SUM(P38:P47)</f>
        <v>166491.75429876396</v>
      </c>
      <c r="Q48" s="36"/>
      <c r="R48" s="36"/>
      <c r="S48" s="36"/>
      <c r="T48" s="36"/>
      <c r="U48" s="36"/>
      <c r="V48" s="36"/>
      <c r="W48" s="43">
        <f>SUM(W38:W47)</f>
        <v>166491.75429876396</v>
      </c>
      <c r="X48" s="38"/>
      <c r="Y48" s="36"/>
      <c r="Z48" s="38"/>
      <c r="AA48" s="44"/>
      <c r="AB48" s="44"/>
      <c r="AC48" s="40"/>
      <c r="AD48" s="36"/>
      <c r="AE48" s="36"/>
      <c r="AF48" s="36"/>
      <c r="AG48" s="36"/>
      <c r="AH48" s="36"/>
      <c r="AI48" s="42"/>
      <c r="AJ48" s="36"/>
      <c r="AK48" s="36"/>
      <c r="AL48" s="36"/>
      <c r="AM48" s="36"/>
      <c r="AN48" s="36"/>
      <c r="AO48" s="36"/>
      <c r="AP48" s="36"/>
      <c r="AQ48" s="43">
        <f>SUM(AQ38:AQ47)</f>
        <v>166491.75429876396</v>
      </c>
    </row>
    <row r="52" spans="4:16" x14ac:dyDescent="0.25">
      <c r="P52" s="117"/>
    </row>
    <row r="53" spans="4:16" ht="15.75" thickBot="1" x14ac:dyDescent="0.3"/>
    <row r="54" spans="4:16" ht="21.75" thickBot="1" x14ac:dyDescent="0.4">
      <c r="H54" s="110" t="s">
        <v>423</v>
      </c>
      <c r="P54" s="111">
        <f>+P48+P37+P31+P27+P23+P12+P8</f>
        <v>1808897.244298764</v>
      </c>
    </row>
    <row r="57" spans="4:16" x14ac:dyDescent="0.25">
      <c r="P57" s="117"/>
    </row>
    <row r="64" spans="4:16" x14ac:dyDescent="0.25">
      <c r="D64" s="28"/>
      <c r="F64" s="33"/>
      <c r="G64" s="33"/>
      <c r="I64" s="28"/>
    </row>
    <row r="65" spans="4:16" ht="18.75" x14ac:dyDescent="0.3">
      <c r="D65" s="29" t="s">
        <v>661</v>
      </c>
      <c r="E65" s="29"/>
      <c r="F65" s="34"/>
      <c r="G65" s="34"/>
      <c r="H65" s="29" t="s">
        <v>663</v>
      </c>
      <c r="I65" s="30"/>
      <c r="J65" s="29"/>
      <c r="K65" s="29"/>
      <c r="L65" s="29" t="s">
        <v>667</v>
      </c>
      <c r="M65" s="29"/>
      <c r="N65" s="29"/>
    </row>
    <row r="66" spans="4:16" ht="18.75" x14ac:dyDescent="0.3">
      <c r="D66" s="29" t="s">
        <v>662</v>
      </c>
      <c r="E66" s="29"/>
      <c r="F66" s="34"/>
      <c r="G66" s="34"/>
      <c r="H66" s="29" t="s">
        <v>664</v>
      </c>
      <c r="I66" s="29"/>
      <c r="J66" s="29"/>
      <c r="K66" s="29"/>
      <c r="L66" s="29" t="s">
        <v>668</v>
      </c>
      <c r="M66" s="29"/>
      <c r="N66" s="29"/>
    </row>
    <row r="67" spans="4:16" ht="18.75" x14ac:dyDescent="0.3">
      <c r="D67" s="29" t="s">
        <v>666</v>
      </c>
      <c r="E67" s="29"/>
      <c r="F67" s="34"/>
      <c r="G67" s="34"/>
      <c r="H67" s="29" t="s">
        <v>665</v>
      </c>
      <c r="I67" s="29"/>
      <c r="J67" s="29"/>
      <c r="K67" s="29"/>
      <c r="L67" s="29" t="s">
        <v>669</v>
      </c>
      <c r="M67" s="29"/>
      <c r="N67" s="29"/>
      <c r="P67" s="115"/>
    </row>
    <row r="68" spans="4:16" ht="18.75" x14ac:dyDescent="0.3">
      <c r="D68" s="29"/>
      <c r="E68" s="29"/>
      <c r="F68" s="34"/>
      <c r="G68" s="34"/>
      <c r="H68" s="29"/>
      <c r="I68" s="29"/>
      <c r="J68" s="29"/>
      <c r="K68" s="29"/>
      <c r="L68" s="29"/>
      <c r="M68" s="29"/>
      <c r="N68" s="29"/>
    </row>
    <row r="75" spans="4:16" x14ac:dyDescent="0.25">
      <c r="P75" s="117"/>
    </row>
  </sheetData>
  <mergeCells count="10">
    <mergeCell ref="A1:AQ1"/>
    <mergeCell ref="A2:AQ2"/>
    <mergeCell ref="X3:Z3"/>
    <mergeCell ref="AA3:AB3"/>
    <mergeCell ref="AE3:AQ3"/>
    <mergeCell ref="B3:D3"/>
    <mergeCell ref="F3:G3"/>
    <mergeCell ref="I3:J3"/>
    <mergeCell ref="M3:N3"/>
    <mergeCell ref="P3:V3"/>
  </mergeCells>
  <pageMargins left="0.70866141732283472" right="0.70866141732283472" top="0.74803149606299213" bottom="0.74803149606299213" header="0.31496062992125984" footer="0.31496062992125984"/>
  <pageSetup paperSize="8" scale="5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86"/>
  <sheetViews>
    <sheetView tabSelected="1" zoomScale="80" zoomScaleNormal="80" workbookViewId="0">
      <pane ySplit="4" topLeftCell="A5" activePane="bottomLeft" state="frozen"/>
      <selection pane="bottomLeft" activeCell="U32" sqref="U32"/>
    </sheetView>
  </sheetViews>
  <sheetFormatPr baseColWidth="10" defaultRowHeight="15" x14ac:dyDescent="0.25"/>
  <cols>
    <col min="1" max="1" width="8.28515625" customWidth="1"/>
    <col min="2" max="2" width="11.28515625" customWidth="1"/>
    <col min="3" max="3" width="24.85546875" bestFit="1" customWidth="1"/>
    <col min="4" max="4" width="9" customWidth="1"/>
    <col min="5" max="5" width="30.42578125" customWidth="1"/>
    <col min="6" max="6" width="8.28515625" customWidth="1"/>
    <col min="7" max="7" width="31.85546875" customWidth="1"/>
    <col min="8" max="8" width="12" customWidth="1"/>
    <col min="9" max="9" width="40.85546875" customWidth="1"/>
    <col min="10" max="10" width="15.85546875" customWidth="1"/>
    <col min="11" max="11" width="22.28515625" customWidth="1"/>
    <col min="12" max="12" width="25.5703125" bestFit="1" customWidth="1"/>
    <col min="13" max="13" width="13.42578125" customWidth="1"/>
    <col min="14" max="14" width="12.5703125" customWidth="1"/>
    <col min="15" max="15" width="12.42578125" customWidth="1"/>
    <col min="16" max="16" width="21.85546875" customWidth="1"/>
    <col min="17" max="17" width="14.42578125" hidden="1" customWidth="1"/>
    <col min="18" max="18" width="13.140625" hidden="1" customWidth="1"/>
    <col min="19" max="19" width="13.7109375" hidden="1" customWidth="1"/>
    <col min="20" max="20" width="15.85546875" hidden="1" customWidth="1"/>
    <col min="21" max="21" width="19.28515625" customWidth="1"/>
  </cols>
  <sheetData>
    <row r="1" spans="1:21" ht="15.75" thickBot="1" x14ac:dyDescent="0.3"/>
    <row r="2" spans="1:21" ht="32.25" customHeight="1" thickBot="1" x14ac:dyDescent="0.3">
      <c r="A2" s="263" t="s">
        <v>203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5"/>
      <c r="U2" s="260" t="s">
        <v>702</v>
      </c>
    </row>
    <row r="3" spans="1:21" s="7" customFormat="1" ht="12.75" customHeight="1" x14ac:dyDescent="0.25">
      <c r="A3" s="268" t="s">
        <v>55</v>
      </c>
      <c r="B3" s="246" t="s">
        <v>56</v>
      </c>
      <c r="C3" s="246" t="s">
        <v>57</v>
      </c>
      <c r="D3" s="248" t="s">
        <v>58</v>
      </c>
      <c r="E3" s="246" t="s">
        <v>59</v>
      </c>
      <c r="F3" s="248" t="s">
        <v>27</v>
      </c>
      <c r="G3" s="246" t="s">
        <v>60</v>
      </c>
      <c r="H3" s="246" t="s">
        <v>61</v>
      </c>
      <c r="I3" s="246" t="s">
        <v>62</v>
      </c>
      <c r="J3" s="246" t="s">
        <v>63</v>
      </c>
      <c r="K3" s="248" t="s">
        <v>86</v>
      </c>
      <c r="L3" s="266" t="s">
        <v>87</v>
      </c>
      <c r="M3" s="250" t="s">
        <v>64</v>
      </c>
      <c r="N3" s="251"/>
      <c r="O3" s="252"/>
      <c r="P3" s="253" t="s">
        <v>685</v>
      </c>
      <c r="Q3" s="255" t="s">
        <v>65</v>
      </c>
      <c r="R3" s="256"/>
      <c r="S3" s="257"/>
      <c r="T3" s="258" t="s">
        <v>66</v>
      </c>
      <c r="U3" s="261"/>
    </row>
    <row r="4" spans="1:21" s="7" customFormat="1" ht="13.5" thickBot="1" x14ac:dyDescent="0.3">
      <c r="A4" s="269"/>
      <c r="B4" s="247"/>
      <c r="C4" s="247"/>
      <c r="D4" s="249"/>
      <c r="E4" s="247"/>
      <c r="F4" s="249"/>
      <c r="G4" s="247"/>
      <c r="H4" s="247"/>
      <c r="I4" s="247"/>
      <c r="J4" s="247"/>
      <c r="K4" s="249"/>
      <c r="L4" s="267"/>
      <c r="M4" s="214" t="s">
        <v>67</v>
      </c>
      <c r="N4" s="214" t="s">
        <v>68</v>
      </c>
      <c r="O4" s="214" t="s">
        <v>69</v>
      </c>
      <c r="P4" s="254"/>
      <c r="Q4" s="215" t="s">
        <v>686</v>
      </c>
      <c r="R4" s="215" t="s">
        <v>687</v>
      </c>
      <c r="S4" s="215" t="s">
        <v>688</v>
      </c>
      <c r="T4" s="259"/>
      <c r="U4" s="262"/>
    </row>
    <row r="5" spans="1:21" ht="32.25" customHeight="1" x14ac:dyDescent="0.25">
      <c r="A5" s="207" t="s">
        <v>714</v>
      </c>
      <c r="B5" s="207" t="s">
        <v>157</v>
      </c>
      <c r="C5" s="208"/>
      <c r="D5" s="207" t="s">
        <v>165</v>
      </c>
      <c r="E5" s="209"/>
      <c r="F5" s="207" t="s">
        <v>715</v>
      </c>
      <c r="G5" s="208" t="s">
        <v>716</v>
      </c>
      <c r="H5" s="207" t="s">
        <v>161</v>
      </c>
      <c r="I5" s="210" t="s">
        <v>718</v>
      </c>
      <c r="J5" s="211" t="s">
        <v>717</v>
      </c>
      <c r="K5" s="76" t="s">
        <v>516</v>
      </c>
      <c r="L5" s="79" t="s">
        <v>517</v>
      </c>
      <c r="M5" s="86"/>
      <c r="N5" s="196"/>
      <c r="O5" s="86">
        <v>21236.05</v>
      </c>
      <c r="P5" s="88">
        <f>SUM(M5:O5)</f>
        <v>21236.05</v>
      </c>
      <c r="Q5" s="89"/>
      <c r="R5" s="89"/>
      <c r="S5" s="89"/>
      <c r="T5" s="89"/>
      <c r="U5" s="206"/>
    </row>
    <row r="6" spans="1:21" ht="32.25" customHeight="1" x14ac:dyDescent="0.25">
      <c r="A6" s="207" t="s">
        <v>714</v>
      </c>
      <c r="B6" s="207" t="s">
        <v>157</v>
      </c>
      <c r="C6" s="208"/>
      <c r="D6" s="207" t="s">
        <v>165</v>
      </c>
      <c r="E6" s="209"/>
      <c r="F6" s="207" t="s">
        <v>719</v>
      </c>
      <c r="G6" s="208" t="s">
        <v>720</v>
      </c>
      <c r="H6" s="207" t="s">
        <v>161</v>
      </c>
      <c r="I6" s="210" t="s">
        <v>721</v>
      </c>
      <c r="J6" s="211" t="s">
        <v>722</v>
      </c>
      <c r="K6" s="76" t="s">
        <v>516</v>
      </c>
      <c r="L6" s="79" t="s">
        <v>517</v>
      </c>
      <c r="M6" s="86"/>
      <c r="N6" s="196"/>
      <c r="O6" s="86">
        <v>44136.25</v>
      </c>
      <c r="P6" s="88">
        <f>SUM(M6:O6)</f>
        <v>44136.25</v>
      </c>
      <c r="Q6" s="89"/>
      <c r="R6" s="89"/>
      <c r="S6" s="89"/>
      <c r="T6" s="89"/>
      <c r="U6" s="206"/>
    </row>
    <row r="7" spans="1:21" ht="12" customHeight="1" x14ac:dyDescent="0.25">
      <c r="A7" s="91"/>
      <c r="B7" s="91"/>
      <c r="C7" s="92"/>
      <c r="D7" s="91"/>
      <c r="E7" s="92"/>
      <c r="F7" s="91"/>
      <c r="G7" s="93"/>
      <c r="H7" s="91"/>
      <c r="I7" s="94"/>
      <c r="J7" s="95"/>
      <c r="K7" s="95"/>
      <c r="L7" s="96"/>
      <c r="M7" s="97"/>
      <c r="N7" s="98"/>
      <c r="O7" s="99"/>
      <c r="P7" s="105">
        <f>SUM(P5:P6)</f>
        <v>65372.3</v>
      </c>
      <c r="Q7" s="105">
        <f>SUM(Q3:Q6)</f>
        <v>0</v>
      </c>
      <c r="R7" s="101"/>
      <c r="S7" s="101"/>
      <c r="T7" s="102"/>
      <c r="U7" s="205"/>
    </row>
    <row r="8" spans="1:21" ht="32.25" customHeight="1" x14ac:dyDescent="0.25">
      <c r="A8" s="207" t="s">
        <v>292</v>
      </c>
      <c r="B8" s="207" t="s">
        <v>165</v>
      </c>
      <c r="C8" s="208" t="s">
        <v>89</v>
      </c>
      <c r="D8" s="207" t="s">
        <v>165</v>
      </c>
      <c r="E8" s="209" t="s">
        <v>89</v>
      </c>
      <c r="F8" s="207" t="s">
        <v>161</v>
      </c>
      <c r="G8" s="208" t="s">
        <v>89</v>
      </c>
      <c r="H8" s="207" t="s">
        <v>161</v>
      </c>
      <c r="I8" s="210" t="s">
        <v>293</v>
      </c>
      <c r="J8" s="211" t="s">
        <v>294</v>
      </c>
      <c r="K8" s="212" t="s">
        <v>295</v>
      </c>
      <c r="L8" s="213" t="s">
        <v>140</v>
      </c>
      <c r="M8" s="86"/>
      <c r="N8" s="196">
        <v>200000</v>
      </c>
      <c r="O8" s="86">
        <v>200000</v>
      </c>
      <c r="P8" s="88">
        <f>SUM(M8:O8)</f>
        <v>400000</v>
      </c>
      <c r="Q8" s="89">
        <f>P8*1.0219618483451</f>
        <v>408784.73933804</v>
      </c>
      <c r="R8" s="89"/>
      <c r="S8" s="89"/>
      <c r="T8" s="89">
        <f>Q8</f>
        <v>408784.73933804</v>
      </c>
      <c r="U8" s="206"/>
    </row>
    <row r="9" spans="1:21" ht="45" customHeight="1" x14ac:dyDescent="0.25">
      <c r="A9" s="71" t="s">
        <v>292</v>
      </c>
      <c r="B9" s="71" t="s">
        <v>165</v>
      </c>
      <c r="C9" s="72" t="s">
        <v>89</v>
      </c>
      <c r="D9" s="71" t="s">
        <v>165</v>
      </c>
      <c r="E9" s="73" t="s">
        <v>89</v>
      </c>
      <c r="F9" s="71" t="s">
        <v>161</v>
      </c>
      <c r="G9" s="72" t="s">
        <v>89</v>
      </c>
      <c r="H9" s="71" t="s">
        <v>161</v>
      </c>
      <c r="I9" s="74" t="s">
        <v>293</v>
      </c>
      <c r="J9" s="75" t="s">
        <v>296</v>
      </c>
      <c r="K9" s="76" t="s">
        <v>297</v>
      </c>
      <c r="L9" s="79" t="s">
        <v>149</v>
      </c>
      <c r="M9" s="86"/>
      <c r="N9" s="86"/>
      <c r="O9" s="86">
        <v>28140.6</v>
      </c>
      <c r="P9" s="88">
        <f>SUM(M9:O9)</f>
        <v>28140.6</v>
      </c>
      <c r="Q9" s="89">
        <f>P9*1.0219618483451</f>
        <v>28758.619589540122</v>
      </c>
      <c r="R9" s="89"/>
      <c r="S9" s="89"/>
      <c r="T9" s="89">
        <f t="shared" ref="T9:T10" si="0">Q9</f>
        <v>28758.619589540122</v>
      </c>
      <c r="U9" s="205"/>
    </row>
    <row r="10" spans="1:21" ht="47.25" customHeight="1" x14ac:dyDescent="0.25">
      <c r="A10" s="71" t="s">
        <v>292</v>
      </c>
      <c r="B10" s="71" t="s">
        <v>165</v>
      </c>
      <c r="C10" s="72" t="s">
        <v>89</v>
      </c>
      <c r="D10" s="71" t="s">
        <v>165</v>
      </c>
      <c r="E10" s="73" t="s">
        <v>89</v>
      </c>
      <c r="F10" s="71" t="s">
        <v>161</v>
      </c>
      <c r="G10" s="72" t="s">
        <v>89</v>
      </c>
      <c r="H10" s="71" t="s">
        <v>161</v>
      </c>
      <c r="I10" s="74" t="s">
        <v>293</v>
      </c>
      <c r="J10" s="75" t="s">
        <v>299</v>
      </c>
      <c r="K10" s="76" t="s">
        <v>320</v>
      </c>
      <c r="L10" s="79" t="s">
        <v>216</v>
      </c>
      <c r="M10" s="86"/>
      <c r="N10" s="87"/>
      <c r="O10" s="86">
        <v>2979.75</v>
      </c>
      <c r="P10" s="88">
        <f>SUM(M10:O10)</f>
        <v>2979.75</v>
      </c>
      <c r="Q10" s="89">
        <f>P10*1.0219618483451</f>
        <v>3045.1908176063121</v>
      </c>
      <c r="R10" s="89"/>
      <c r="S10" s="89"/>
      <c r="T10" s="89">
        <f t="shared" si="0"/>
        <v>3045.1908176063121</v>
      </c>
      <c r="U10" s="205"/>
    </row>
    <row r="11" spans="1:21" ht="12" customHeight="1" x14ac:dyDescent="0.25">
      <c r="A11" s="91"/>
      <c r="B11" s="91"/>
      <c r="C11" s="92"/>
      <c r="D11" s="91"/>
      <c r="E11" s="92"/>
      <c r="F11" s="91"/>
      <c r="G11" s="93"/>
      <c r="H11" s="91"/>
      <c r="I11" s="94"/>
      <c r="J11" s="95"/>
      <c r="K11" s="95"/>
      <c r="L11" s="96"/>
      <c r="M11" s="97"/>
      <c r="N11" s="98"/>
      <c r="O11" s="99"/>
      <c r="P11" s="105">
        <f>SUM(P8:P10)</f>
        <v>431120.35</v>
      </c>
      <c r="Q11" s="105">
        <f>SUM(Q8:Q10)</f>
        <v>440588.54974518641</v>
      </c>
      <c r="R11" s="101"/>
      <c r="S11" s="101"/>
      <c r="T11" s="102"/>
      <c r="U11" s="205"/>
    </row>
    <row r="12" spans="1:21" ht="42" customHeight="1" x14ac:dyDescent="0.25">
      <c r="A12" s="71" t="s">
        <v>292</v>
      </c>
      <c r="B12" s="71" t="s">
        <v>165</v>
      </c>
      <c r="C12" s="72" t="s">
        <v>89</v>
      </c>
      <c r="D12" s="71" t="s">
        <v>157</v>
      </c>
      <c r="E12" s="76" t="s">
        <v>513</v>
      </c>
      <c r="F12" s="71" t="s">
        <v>161</v>
      </c>
      <c r="G12" s="76" t="s">
        <v>729</v>
      </c>
      <c r="H12" s="71" t="s">
        <v>335</v>
      </c>
      <c r="I12" s="72" t="s">
        <v>727</v>
      </c>
      <c r="J12" s="75" t="s">
        <v>728</v>
      </c>
      <c r="K12" s="76" t="s">
        <v>516</v>
      </c>
      <c r="L12" s="79" t="s">
        <v>517</v>
      </c>
      <c r="M12" s="86"/>
      <c r="N12" s="87"/>
      <c r="O12" s="86">
        <v>516559.03</v>
      </c>
      <c r="P12" s="88">
        <f>SUM(M12:O12)</f>
        <v>516559.03</v>
      </c>
      <c r="Q12" s="89">
        <f>P12*1.0219618483451</f>
        <v>527903.62107815198</v>
      </c>
      <c r="R12" s="89">
        <f t="shared" ref="R12" si="1">Q12*1.0219618483451</f>
        <v>539497.36034509947</v>
      </c>
      <c r="S12" s="89">
        <f t="shared" ref="S12" si="2">R12*1.0219618483451</f>
        <v>551345.71955558029</v>
      </c>
      <c r="T12" s="89">
        <f t="shared" ref="T12" si="3">SUM(P12:S12)</f>
        <v>2135305.7309788316</v>
      </c>
      <c r="U12" s="205"/>
    </row>
    <row r="13" spans="1:21" ht="42" customHeight="1" x14ac:dyDescent="0.25">
      <c r="A13" s="71" t="s">
        <v>292</v>
      </c>
      <c r="B13" s="71" t="s">
        <v>165</v>
      </c>
      <c r="C13" s="72" t="s">
        <v>89</v>
      </c>
      <c r="D13" s="71" t="s">
        <v>157</v>
      </c>
      <c r="E13" s="76" t="s">
        <v>513</v>
      </c>
      <c r="F13" s="71" t="s">
        <v>175</v>
      </c>
      <c r="G13" s="76" t="s">
        <v>514</v>
      </c>
      <c r="H13" s="71" t="s">
        <v>161</v>
      </c>
      <c r="I13" s="72" t="s">
        <v>510</v>
      </c>
      <c r="J13" s="75" t="s">
        <v>515</v>
      </c>
      <c r="K13" s="76" t="s">
        <v>516</v>
      </c>
      <c r="L13" s="79" t="s">
        <v>517</v>
      </c>
      <c r="M13" s="86"/>
      <c r="N13" s="87"/>
      <c r="O13" s="86">
        <v>20000</v>
      </c>
      <c r="P13" s="88">
        <f>SUM(M13:O13)</f>
        <v>20000</v>
      </c>
      <c r="Q13" s="89">
        <f>P13*1.0219618483451</f>
        <v>20439.236966902001</v>
      </c>
      <c r="R13" s="89">
        <f t="shared" ref="R13:S13" si="4">Q13*1.0219618483451</f>
        <v>20888.120389458665</v>
      </c>
      <c r="S13" s="89">
        <f t="shared" si="4"/>
        <v>21346.862121666149</v>
      </c>
      <c r="T13" s="89">
        <f t="shared" ref="T13:T15" si="5">SUM(P13:S13)</f>
        <v>82674.219478026818</v>
      </c>
      <c r="U13" s="205"/>
    </row>
    <row r="14" spans="1:21" ht="47.25" customHeight="1" x14ac:dyDescent="0.25">
      <c r="A14" s="71">
        <v>3</v>
      </c>
      <c r="B14" s="71" t="s">
        <v>165</v>
      </c>
      <c r="C14" s="72" t="s">
        <v>89</v>
      </c>
      <c r="D14" s="71" t="s">
        <v>157</v>
      </c>
      <c r="E14" s="76" t="s">
        <v>513</v>
      </c>
      <c r="F14" s="71" t="s">
        <v>175</v>
      </c>
      <c r="G14" s="72" t="s">
        <v>510</v>
      </c>
      <c r="H14" s="71" t="s">
        <v>175</v>
      </c>
      <c r="I14" s="72" t="s">
        <v>511</v>
      </c>
      <c r="J14" s="75" t="s">
        <v>515</v>
      </c>
      <c r="K14" s="76" t="s">
        <v>516</v>
      </c>
      <c r="L14" s="79" t="s">
        <v>517</v>
      </c>
      <c r="M14" s="86"/>
      <c r="N14" s="87">
        <v>21152.84</v>
      </c>
      <c r="O14" s="86"/>
      <c r="P14" s="88">
        <f t="shared" ref="P14:P17" si="6">SUM(M14:O14)</f>
        <v>21152.84</v>
      </c>
      <c r="Q14" s="89">
        <f>P14*1.0219618483451</f>
        <v>21617.395464148165</v>
      </c>
      <c r="R14" s="89">
        <f t="shared" ref="R14:S14" si="7">Q14*1.0219618483451</f>
        <v>22092.153424947843</v>
      </c>
      <c r="S14" s="89">
        <f t="shared" si="7"/>
        <v>22577.33794808323</v>
      </c>
      <c r="T14" s="89">
        <f t="shared" si="5"/>
        <v>87439.726837179245</v>
      </c>
      <c r="U14" s="205"/>
    </row>
    <row r="15" spans="1:21" ht="57" customHeight="1" x14ac:dyDescent="0.25">
      <c r="A15" s="71">
        <v>3</v>
      </c>
      <c r="B15" s="71" t="s">
        <v>165</v>
      </c>
      <c r="C15" s="72" t="s">
        <v>89</v>
      </c>
      <c r="D15" s="71" t="s">
        <v>157</v>
      </c>
      <c r="E15" s="76" t="s">
        <v>513</v>
      </c>
      <c r="F15" s="71" t="s">
        <v>175</v>
      </c>
      <c r="G15" s="72" t="s">
        <v>511</v>
      </c>
      <c r="H15" s="71" t="s">
        <v>171</v>
      </c>
      <c r="I15" s="72" t="s">
        <v>512</v>
      </c>
      <c r="J15" s="75" t="s">
        <v>515</v>
      </c>
      <c r="K15" s="76" t="s">
        <v>516</v>
      </c>
      <c r="L15" s="79" t="s">
        <v>517</v>
      </c>
      <c r="M15" s="86"/>
      <c r="N15" s="87">
        <v>21538.94</v>
      </c>
      <c r="O15" s="86"/>
      <c r="P15" s="88">
        <f t="shared" si="6"/>
        <v>21538.94</v>
      </c>
      <c r="Q15" s="89">
        <f>P15*1.0219618483451</f>
        <v>22011.974933794208</v>
      </c>
      <c r="R15" s="89">
        <f t="shared" ref="R15:S15" si="8">Q15*1.0219618483451</f>
        <v>22495.398589066343</v>
      </c>
      <c r="S15" s="89">
        <f t="shared" si="8"/>
        <v>22989.439121341995</v>
      </c>
      <c r="T15" s="89">
        <f t="shared" si="5"/>
        <v>89035.752644202556</v>
      </c>
      <c r="U15" s="205"/>
    </row>
    <row r="16" spans="1:21" ht="57" customHeight="1" x14ac:dyDescent="0.25">
      <c r="A16" s="71">
        <v>3</v>
      </c>
      <c r="B16" s="71" t="s">
        <v>165</v>
      </c>
      <c r="C16" s="72" t="s">
        <v>89</v>
      </c>
      <c r="D16" s="71" t="s">
        <v>157</v>
      </c>
      <c r="E16" s="76" t="s">
        <v>513</v>
      </c>
      <c r="F16" s="71" t="s">
        <v>175</v>
      </c>
      <c r="G16" s="76" t="s">
        <v>514</v>
      </c>
      <c r="H16" s="188" t="s">
        <v>161</v>
      </c>
      <c r="I16" s="189" t="s">
        <v>704</v>
      </c>
      <c r="J16" s="191" t="s">
        <v>705</v>
      </c>
      <c r="K16" s="76" t="s">
        <v>516</v>
      </c>
      <c r="L16" s="79" t="s">
        <v>517</v>
      </c>
      <c r="M16" s="86"/>
      <c r="N16" s="195">
        <v>72894</v>
      </c>
      <c r="O16" s="86"/>
      <c r="P16" s="88">
        <f t="shared" si="6"/>
        <v>72894</v>
      </c>
      <c r="Q16" s="89"/>
      <c r="R16" s="89"/>
      <c r="S16" s="89"/>
      <c r="T16" s="89"/>
      <c r="U16" s="205"/>
    </row>
    <row r="17" spans="1:21" ht="57" customHeight="1" x14ac:dyDescent="0.25">
      <c r="A17" s="71">
        <v>3</v>
      </c>
      <c r="B17" s="71" t="s">
        <v>165</v>
      </c>
      <c r="C17" s="72" t="s">
        <v>89</v>
      </c>
      <c r="D17" s="71" t="s">
        <v>157</v>
      </c>
      <c r="E17" s="76" t="s">
        <v>513</v>
      </c>
      <c r="F17" s="71" t="s">
        <v>175</v>
      </c>
      <c r="G17" s="76" t="s">
        <v>514</v>
      </c>
      <c r="H17" s="188" t="s">
        <v>161</v>
      </c>
      <c r="I17" s="189" t="s">
        <v>711</v>
      </c>
      <c r="J17" s="191" t="s">
        <v>712</v>
      </c>
      <c r="K17" s="76" t="s">
        <v>516</v>
      </c>
      <c r="L17" s="79" t="s">
        <v>517</v>
      </c>
      <c r="M17" s="86"/>
      <c r="N17" s="195"/>
      <c r="O17" s="86">
        <v>44758.44</v>
      </c>
      <c r="P17" s="88">
        <f t="shared" si="6"/>
        <v>44758.44</v>
      </c>
      <c r="Q17" s="89"/>
      <c r="R17" s="89"/>
      <c r="S17" s="89"/>
      <c r="T17" s="89"/>
      <c r="U17" s="205"/>
    </row>
    <row r="18" spans="1:21" ht="67.5" customHeight="1" x14ac:dyDescent="0.25">
      <c r="A18" s="71">
        <v>3</v>
      </c>
      <c r="B18" s="71" t="s">
        <v>165</v>
      </c>
      <c r="C18" s="72" t="s">
        <v>89</v>
      </c>
      <c r="D18" s="71" t="s">
        <v>157</v>
      </c>
      <c r="E18" s="76" t="s">
        <v>513</v>
      </c>
      <c r="F18" s="71" t="s">
        <v>175</v>
      </c>
      <c r="G18" s="76" t="s">
        <v>713</v>
      </c>
      <c r="H18" s="188" t="s">
        <v>161</v>
      </c>
      <c r="I18" s="189" t="s">
        <v>713</v>
      </c>
      <c r="J18" s="191"/>
      <c r="K18" s="76" t="s">
        <v>516</v>
      </c>
      <c r="L18" s="79" t="s">
        <v>517</v>
      </c>
      <c r="M18" s="86"/>
      <c r="N18" s="195"/>
      <c r="O18" s="86">
        <v>213179.4</v>
      </c>
      <c r="P18" s="88">
        <f t="shared" ref="P18" si="9">SUM(M18:O18)</f>
        <v>213179.4</v>
      </c>
      <c r="Q18" s="89"/>
      <c r="R18" s="89"/>
      <c r="S18" s="89"/>
      <c r="T18" s="89"/>
      <c r="U18" s="205"/>
    </row>
    <row r="19" spans="1:21" ht="12" customHeight="1" x14ac:dyDescent="0.25">
      <c r="A19" s="91"/>
      <c r="B19" s="91"/>
      <c r="C19" s="92"/>
      <c r="D19" s="91"/>
      <c r="E19" s="92"/>
      <c r="F19" s="91"/>
      <c r="G19" s="93"/>
      <c r="H19" s="91"/>
      <c r="I19" s="94"/>
      <c r="J19" s="95"/>
      <c r="K19" s="95"/>
      <c r="L19" s="96"/>
      <c r="M19" s="97"/>
      <c r="N19" s="98"/>
      <c r="O19" s="99"/>
      <c r="P19" s="105">
        <f>SUM(P13:P18)</f>
        <v>393523.62</v>
      </c>
      <c r="Q19" s="100"/>
      <c r="R19" s="101"/>
      <c r="S19" s="101"/>
      <c r="T19" s="102"/>
      <c r="U19" s="205"/>
    </row>
    <row r="20" spans="1:21" ht="32.25" customHeight="1" x14ac:dyDescent="0.25">
      <c r="A20" s="71">
        <v>3</v>
      </c>
      <c r="B20" s="71" t="s">
        <v>157</v>
      </c>
      <c r="C20" s="72" t="s">
        <v>158</v>
      </c>
      <c r="D20" s="71" t="s">
        <v>165</v>
      </c>
      <c r="E20" s="73" t="s">
        <v>166</v>
      </c>
      <c r="F20" s="71" t="s">
        <v>161</v>
      </c>
      <c r="G20" s="72" t="s">
        <v>167</v>
      </c>
      <c r="H20" s="71" t="s">
        <v>161</v>
      </c>
      <c r="I20" s="74" t="s">
        <v>183</v>
      </c>
      <c r="J20" s="75" t="s">
        <v>168</v>
      </c>
      <c r="K20" s="76" t="s">
        <v>169</v>
      </c>
      <c r="L20" s="79" t="s">
        <v>193</v>
      </c>
      <c r="M20" s="86"/>
      <c r="N20" s="87">
        <v>28140.6</v>
      </c>
      <c r="O20" s="86"/>
      <c r="P20" s="88">
        <v>6</v>
      </c>
      <c r="Q20" s="89">
        <f>P20*1.0219618483451</f>
        <v>6.1317710900706004</v>
      </c>
      <c r="R20" s="89">
        <f>Q20*1.02187567977601</f>
        <v>6.2659077508967806</v>
      </c>
      <c r="S20" s="89">
        <f>R20*1.02191872171653</f>
        <v>6.4032484391901354</v>
      </c>
      <c r="T20" s="89">
        <f>SUM(P20:S20)</f>
        <v>24.800927280157516</v>
      </c>
      <c r="U20" s="205"/>
    </row>
    <row r="21" spans="1:21" ht="63.75" customHeight="1" x14ac:dyDescent="0.25">
      <c r="A21" s="71">
        <v>3</v>
      </c>
      <c r="B21" s="71" t="s">
        <v>157</v>
      </c>
      <c r="C21" s="72" t="s">
        <v>158</v>
      </c>
      <c r="D21" s="71" t="s">
        <v>165</v>
      </c>
      <c r="E21" s="73" t="s">
        <v>166</v>
      </c>
      <c r="F21" s="71" t="s">
        <v>161</v>
      </c>
      <c r="G21" s="72" t="s">
        <v>167</v>
      </c>
      <c r="H21" s="71" t="s">
        <v>161</v>
      </c>
      <c r="I21" s="74" t="s">
        <v>183</v>
      </c>
      <c r="J21" s="75" t="s">
        <v>696</v>
      </c>
      <c r="K21" s="76" t="s">
        <v>169</v>
      </c>
      <c r="L21" s="79" t="s">
        <v>697</v>
      </c>
      <c r="M21" s="86"/>
      <c r="N21" s="87">
        <v>786667.42</v>
      </c>
      <c r="O21" s="86"/>
      <c r="P21" s="88">
        <f>SUM(M21:O21)</f>
        <v>786667.42</v>
      </c>
      <c r="Q21" s="89">
        <f>P21*1.0219618483451</f>
        <v>803944.09057607118</v>
      </c>
      <c r="R21" s="89">
        <f>Q21*1.02187567977601</f>
        <v>821530.91405932885</v>
      </c>
      <c r="S21" s="89">
        <f>R21*1.02191872171653</f>
        <v>839537.82154612173</v>
      </c>
      <c r="T21" s="89">
        <f>SUM(P21:S21)</f>
        <v>3251680.2461815216</v>
      </c>
      <c r="U21" s="205"/>
    </row>
    <row r="22" spans="1:21" ht="63.75" customHeight="1" x14ac:dyDescent="0.25">
      <c r="A22" s="71">
        <v>3</v>
      </c>
      <c r="B22" s="71" t="s">
        <v>157</v>
      </c>
      <c r="C22" s="72" t="s">
        <v>158</v>
      </c>
      <c r="D22" s="71" t="s">
        <v>165</v>
      </c>
      <c r="E22" s="73" t="s">
        <v>166</v>
      </c>
      <c r="F22" s="71" t="s">
        <v>161</v>
      </c>
      <c r="G22" s="72" t="s">
        <v>167</v>
      </c>
      <c r="H22" s="71" t="s">
        <v>161</v>
      </c>
      <c r="I22" s="74" t="s">
        <v>183</v>
      </c>
      <c r="J22" s="75" t="s">
        <v>723</v>
      </c>
      <c r="K22" s="76" t="s">
        <v>169</v>
      </c>
      <c r="L22" s="79" t="s">
        <v>697</v>
      </c>
      <c r="M22" s="86"/>
      <c r="N22" s="87">
        <v>40000</v>
      </c>
      <c r="O22" s="86"/>
      <c r="P22" s="88">
        <f>SUM(M22:O22)</f>
        <v>40000</v>
      </c>
      <c r="Q22" s="89">
        <f>P22*1.0219618483451</f>
        <v>40878.473933804002</v>
      </c>
      <c r="R22" s="89">
        <f>Q22*1.02187567977601</f>
        <v>41772.718339311868</v>
      </c>
      <c r="S22" s="89">
        <f>R22*1.02191872171653</f>
        <v>42688.322927934234</v>
      </c>
      <c r="T22" s="89">
        <f>SUM(P22:S22)</f>
        <v>165339.51520105009</v>
      </c>
      <c r="U22" s="205"/>
    </row>
    <row r="23" spans="1:21" ht="54.75" customHeight="1" x14ac:dyDescent="0.25">
      <c r="A23" s="71">
        <v>3</v>
      </c>
      <c r="B23" s="71" t="s">
        <v>157</v>
      </c>
      <c r="C23" s="72" t="s">
        <v>158</v>
      </c>
      <c r="D23" s="71" t="s">
        <v>159</v>
      </c>
      <c r="E23" s="73" t="s">
        <v>160</v>
      </c>
      <c r="F23" s="71" t="s">
        <v>161</v>
      </c>
      <c r="G23" s="72" t="s">
        <v>162</v>
      </c>
      <c r="H23" s="71" t="s">
        <v>161</v>
      </c>
      <c r="I23" s="74" t="s">
        <v>184</v>
      </c>
      <c r="J23" s="75" t="s">
        <v>163</v>
      </c>
      <c r="K23" s="76" t="s">
        <v>164</v>
      </c>
      <c r="L23" s="79" t="s">
        <v>194</v>
      </c>
      <c r="M23" s="90"/>
      <c r="N23" s="87">
        <v>28140.6</v>
      </c>
      <c r="O23" s="86"/>
      <c r="P23" s="88">
        <f>SUM(M23:O23)</f>
        <v>28140.6</v>
      </c>
      <c r="Q23" s="89">
        <f>P23*1.0219618483451</f>
        <v>28758.619589540122</v>
      </c>
      <c r="R23" s="89">
        <f>Q23*1.02187567977601</f>
        <v>29387.733942480991</v>
      </c>
      <c r="S23" s="89">
        <f>R23*1.02191872171653</f>
        <v>30031.875504645654</v>
      </c>
      <c r="T23" s="89">
        <f>SUM(P23:S23)</f>
        <v>116318.82903666676</v>
      </c>
      <c r="U23" s="205"/>
    </row>
    <row r="24" spans="1:21" ht="46.5" customHeight="1" x14ac:dyDescent="0.25">
      <c r="A24" s="71">
        <v>3</v>
      </c>
      <c r="B24" s="71" t="s">
        <v>157</v>
      </c>
      <c r="C24" s="72" t="s">
        <v>158</v>
      </c>
      <c r="D24" s="71" t="s">
        <v>159</v>
      </c>
      <c r="E24" s="73" t="s">
        <v>160</v>
      </c>
      <c r="F24" s="71" t="s">
        <v>161</v>
      </c>
      <c r="G24" s="72" t="s">
        <v>162</v>
      </c>
      <c r="H24" s="71" t="s">
        <v>161</v>
      </c>
      <c r="I24" s="74" t="s">
        <v>185</v>
      </c>
      <c r="J24" s="75" t="s">
        <v>163</v>
      </c>
      <c r="K24" s="76" t="s">
        <v>164</v>
      </c>
      <c r="L24" s="79" t="s">
        <v>195</v>
      </c>
      <c r="M24" s="90"/>
      <c r="N24" s="87">
        <v>28140.6</v>
      </c>
      <c r="O24" s="90"/>
      <c r="P24" s="88">
        <f t="shared" ref="P24:P33" si="10">SUM(M24:O24)</f>
        <v>28140.6</v>
      </c>
      <c r="Q24" s="89">
        <f t="shared" ref="Q24:Q33" si="11">P24*1.0219618483451</f>
        <v>28758.619589540122</v>
      </c>
      <c r="R24" s="89">
        <f t="shared" ref="R24:R33" si="12">Q24*1.02187567977601</f>
        <v>29387.733942480991</v>
      </c>
      <c r="S24" s="89">
        <f t="shared" ref="S24:S33" si="13">R24*1.02191872171653</f>
        <v>30031.875504645654</v>
      </c>
      <c r="T24" s="89">
        <f t="shared" ref="T24:T33" si="14">SUM(P24:S24)</f>
        <v>116318.82903666676</v>
      </c>
      <c r="U24" s="205"/>
    </row>
    <row r="25" spans="1:21" ht="46.5" customHeight="1" x14ac:dyDescent="0.25">
      <c r="A25" s="71">
        <v>3</v>
      </c>
      <c r="B25" s="71" t="s">
        <v>157</v>
      </c>
      <c r="C25" s="72" t="s">
        <v>158</v>
      </c>
      <c r="D25" s="71" t="s">
        <v>170</v>
      </c>
      <c r="E25" s="72" t="s">
        <v>182</v>
      </c>
      <c r="F25" s="71" t="s">
        <v>175</v>
      </c>
      <c r="G25" s="72" t="s">
        <v>176</v>
      </c>
      <c r="H25" s="71" t="s">
        <v>161</v>
      </c>
      <c r="I25" s="216" t="s">
        <v>724</v>
      </c>
      <c r="J25" s="191" t="s">
        <v>725</v>
      </c>
      <c r="K25" s="216" t="s">
        <v>724</v>
      </c>
      <c r="L25" s="193" t="s">
        <v>724</v>
      </c>
      <c r="M25" s="194"/>
      <c r="N25" s="195">
        <v>115000</v>
      </c>
      <c r="O25" s="194"/>
      <c r="P25" s="88">
        <f t="shared" si="10"/>
        <v>115000</v>
      </c>
      <c r="Q25" s="89">
        <f t="shared" si="11"/>
        <v>117525.6125596865</v>
      </c>
      <c r="R25" s="89">
        <f t="shared" si="12"/>
        <v>120096.56522552163</v>
      </c>
      <c r="S25" s="89">
        <f t="shared" si="13"/>
        <v>122728.92841781092</v>
      </c>
      <c r="T25" s="89">
        <f t="shared" si="14"/>
        <v>475351.10620301904</v>
      </c>
      <c r="U25" s="200" t="s">
        <v>726</v>
      </c>
    </row>
    <row r="26" spans="1:21" ht="47.25" customHeight="1" x14ac:dyDescent="0.25">
      <c r="A26" s="71">
        <v>3</v>
      </c>
      <c r="B26" s="71" t="s">
        <v>157</v>
      </c>
      <c r="C26" s="72" t="s">
        <v>158</v>
      </c>
      <c r="D26" s="71" t="s">
        <v>170</v>
      </c>
      <c r="E26" s="72" t="s">
        <v>182</v>
      </c>
      <c r="F26" s="71" t="s">
        <v>175</v>
      </c>
      <c r="G26" s="72" t="s">
        <v>176</v>
      </c>
      <c r="H26" s="71" t="s">
        <v>161</v>
      </c>
      <c r="I26" s="78" t="s">
        <v>186</v>
      </c>
      <c r="J26" s="75" t="s">
        <v>163</v>
      </c>
      <c r="K26" s="76" t="s">
        <v>177</v>
      </c>
      <c r="L26" s="79" t="s">
        <v>196</v>
      </c>
      <c r="M26" s="90"/>
      <c r="N26" s="87">
        <v>8719.65</v>
      </c>
      <c r="O26" s="90"/>
      <c r="P26" s="88">
        <f t="shared" si="10"/>
        <v>8719.65</v>
      </c>
      <c r="Q26" s="89">
        <f t="shared" si="11"/>
        <v>8911.1496309223512</v>
      </c>
      <c r="R26" s="89">
        <f t="shared" si="12"/>
        <v>9106.087086684518</v>
      </c>
      <c r="S26" s="89">
        <f t="shared" si="13"/>
        <v>9305.6808754640424</v>
      </c>
      <c r="T26" s="89">
        <f t="shared" si="14"/>
        <v>36042.567593070911</v>
      </c>
      <c r="U26" s="205"/>
    </row>
    <row r="27" spans="1:21" ht="44.25" customHeight="1" x14ac:dyDescent="0.25">
      <c r="A27" s="71">
        <v>3</v>
      </c>
      <c r="B27" s="71" t="s">
        <v>157</v>
      </c>
      <c r="C27" s="72" t="s">
        <v>158</v>
      </c>
      <c r="D27" s="71" t="s">
        <v>170</v>
      </c>
      <c r="E27" s="72" t="s">
        <v>182</v>
      </c>
      <c r="F27" s="71" t="s">
        <v>175</v>
      </c>
      <c r="G27" s="72" t="s">
        <v>176</v>
      </c>
      <c r="H27" s="71" t="s">
        <v>161</v>
      </c>
      <c r="I27" s="78" t="s">
        <v>187</v>
      </c>
      <c r="J27" s="75" t="s">
        <v>168</v>
      </c>
      <c r="K27" s="76" t="s">
        <v>181</v>
      </c>
      <c r="L27" s="79" t="s">
        <v>197</v>
      </c>
      <c r="M27" s="90"/>
      <c r="N27" s="87">
        <v>34366.6</v>
      </c>
      <c r="O27" s="90"/>
      <c r="P27" s="88">
        <f>SUM(M27:O27)</f>
        <v>34366.6</v>
      </c>
      <c r="Q27" s="89">
        <f>P27*1.0219618483451</f>
        <v>35121.354057336714</v>
      </c>
      <c r="R27" s="89">
        <f>Q27*1.02187567977601</f>
        <v>35889.657551994882</v>
      </c>
      <c r="S27" s="89">
        <f>R27*1.02191872171653</f>
        <v>36676.312968378617</v>
      </c>
      <c r="T27" s="89">
        <f>SUM(P27:S27)</f>
        <v>142053.92457771022</v>
      </c>
      <c r="U27" s="205"/>
    </row>
    <row r="28" spans="1:21" ht="44.25" customHeight="1" x14ac:dyDescent="0.25">
      <c r="A28" s="71">
        <v>3</v>
      </c>
      <c r="B28" s="71" t="s">
        <v>157</v>
      </c>
      <c r="C28" s="72" t="s">
        <v>158</v>
      </c>
      <c r="D28" s="71" t="s">
        <v>170</v>
      </c>
      <c r="E28" s="72" t="s">
        <v>182</v>
      </c>
      <c r="F28" s="71" t="s">
        <v>175</v>
      </c>
      <c r="G28" s="72" t="s">
        <v>176</v>
      </c>
      <c r="H28" s="71" t="s">
        <v>161</v>
      </c>
      <c r="I28" s="78" t="s">
        <v>188</v>
      </c>
      <c r="J28" s="75" t="s">
        <v>168</v>
      </c>
      <c r="K28" s="76" t="s">
        <v>178</v>
      </c>
      <c r="L28" s="79" t="s">
        <v>198</v>
      </c>
      <c r="M28" s="90"/>
      <c r="N28" s="87">
        <v>41773.15</v>
      </c>
      <c r="O28" s="90"/>
      <c r="P28" s="88">
        <f t="shared" si="10"/>
        <v>41773.15</v>
      </c>
      <c r="Q28" s="89">
        <f t="shared" si="11"/>
        <v>42690.565585197117</v>
      </c>
      <c r="R28" s="89">
        <f t="shared" si="12"/>
        <v>43624.450727395641</v>
      </c>
      <c r="S28" s="89">
        <f t="shared" si="13"/>
        <v>44580.642922925901</v>
      </c>
      <c r="T28" s="89">
        <f t="shared" si="14"/>
        <v>172668.80923551865</v>
      </c>
      <c r="U28" s="205"/>
    </row>
    <row r="29" spans="1:21" ht="50.25" customHeight="1" x14ac:dyDescent="0.25">
      <c r="A29" s="71">
        <v>3</v>
      </c>
      <c r="B29" s="71" t="s">
        <v>157</v>
      </c>
      <c r="C29" s="72" t="s">
        <v>158</v>
      </c>
      <c r="D29" s="71" t="s">
        <v>170</v>
      </c>
      <c r="E29" s="72" t="s">
        <v>182</v>
      </c>
      <c r="F29" s="71" t="s">
        <v>175</v>
      </c>
      <c r="G29" s="72" t="s">
        <v>176</v>
      </c>
      <c r="H29" s="71" t="s">
        <v>161</v>
      </c>
      <c r="I29" s="78" t="s">
        <v>698</v>
      </c>
      <c r="J29" s="191" t="s">
        <v>699</v>
      </c>
      <c r="K29" s="76" t="s">
        <v>700</v>
      </c>
      <c r="L29" s="193" t="s">
        <v>701</v>
      </c>
      <c r="M29" s="194"/>
      <c r="N29" s="195">
        <v>33958.9</v>
      </c>
      <c r="O29" s="204"/>
      <c r="P29" s="88">
        <f t="shared" si="10"/>
        <v>33958.9</v>
      </c>
      <c r="Q29" s="89">
        <f t="shared" si="11"/>
        <v>34704.700211766423</v>
      </c>
      <c r="R29" s="89">
        <f t="shared" si="12"/>
        <v>35463.889120321452</v>
      </c>
      <c r="S29" s="89">
        <f t="shared" si="13"/>
        <v>36241.212236935651</v>
      </c>
      <c r="T29" s="89">
        <f t="shared" si="14"/>
        <v>140368.70156902354</v>
      </c>
      <c r="U29" s="200" t="s">
        <v>703</v>
      </c>
    </row>
    <row r="30" spans="1:21" ht="56.25" customHeight="1" x14ac:dyDescent="0.25">
      <c r="A30" s="71">
        <v>3</v>
      </c>
      <c r="B30" s="71" t="s">
        <v>157</v>
      </c>
      <c r="C30" s="72" t="s">
        <v>158</v>
      </c>
      <c r="D30" s="71" t="s">
        <v>170</v>
      </c>
      <c r="E30" s="72" t="s">
        <v>182</v>
      </c>
      <c r="F30" s="71" t="s">
        <v>175</v>
      </c>
      <c r="G30" s="72" t="s">
        <v>176</v>
      </c>
      <c r="H30" s="188" t="s">
        <v>161</v>
      </c>
      <c r="I30" s="190" t="s">
        <v>706</v>
      </c>
      <c r="J30" s="191" t="s">
        <v>707</v>
      </c>
      <c r="K30" s="190" t="s">
        <v>706</v>
      </c>
      <c r="L30" s="193" t="s">
        <v>706</v>
      </c>
      <c r="M30" s="194"/>
      <c r="N30" s="195">
        <v>115000</v>
      </c>
      <c r="O30" s="204"/>
      <c r="P30" s="88">
        <f t="shared" si="10"/>
        <v>115000</v>
      </c>
      <c r="Q30" s="89">
        <f t="shared" si="11"/>
        <v>117525.6125596865</v>
      </c>
      <c r="R30" s="89">
        <f t="shared" si="12"/>
        <v>120096.56522552163</v>
      </c>
      <c r="S30" s="89">
        <f t="shared" si="13"/>
        <v>122728.92841781092</v>
      </c>
      <c r="T30" s="89">
        <f t="shared" si="14"/>
        <v>475351.10620301904</v>
      </c>
      <c r="U30" s="200" t="s">
        <v>703</v>
      </c>
    </row>
    <row r="31" spans="1:21" ht="56.25" customHeight="1" x14ac:dyDescent="0.25">
      <c r="A31" s="71">
        <v>3</v>
      </c>
      <c r="B31" s="71" t="s">
        <v>157</v>
      </c>
      <c r="C31" s="72" t="s">
        <v>158</v>
      </c>
      <c r="D31" s="71" t="s">
        <v>170</v>
      </c>
      <c r="E31" s="72" t="s">
        <v>182</v>
      </c>
      <c r="F31" s="71" t="s">
        <v>171</v>
      </c>
      <c r="G31" s="72" t="s">
        <v>172</v>
      </c>
      <c r="H31" s="71" t="s">
        <v>161</v>
      </c>
      <c r="I31" s="78" t="s">
        <v>732</v>
      </c>
      <c r="J31" s="191" t="s">
        <v>731</v>
      </c>
      <c r="K31" s="190" t="s">
        <v>730</v>
      </c>
      <c r="L31" s="193" t="s">
        <v>730</v>
      </c>
      <c r="M31" s="194"/>
      <c r="N31" s="195">
        <v>30000</v>
      </c>
      <c r="O31" s="204"/>
      <c r="P31" s="88">
        <f t="shared" si="10"/>
        <v>30000</v>
      </c>
      <c r="Q31" s="89">
        <f t="shared" si="11"/>
        <v>30658.855450353003</v>
      </c>
      <c r="R31" s="89">
        <f t="shared" si="12"/>
        <v>31329.538754483903</v>
      </c>
      <c r="S31" s="89">
        <f t="shared" si="13"/>
        <v>32016.242195950676</v>
      </c>
      <c r="T31" s="89">
        <f t="shared" si="14"/>
        <v>124004.63640078758</v>
      </c>
      <c r="U31" s="200" t="s">
        <v>703</v>
      </c>
    </row>
    <row r="32" spans="1:21" ht="66.75" customHeight="1" x14ac:dyDescent="0.25">
      <c r="A32" s="71">
        <v>3</v>
      </c>
      <c r="B32" s="71" t="s">
        <v>157</v>
      </c>
      <c r="C32" s="72" t="s">
        <v>158</v>
      </c>
      <c r="D32" s="71" t="s">
        <v>170</v>
      </c>
      <c r="E32" s="72" t="s">
        <v>182</v>
      </c>
      <c r="F32" s="71" t="s">
        <v>171</v>
      </c>
      <c r="G32" s="72" t="s">
        <v>172</v>
      </c>
      <c r="H32" s="71" t="s">
        <v>161</v>
      </c>
      <c r="I32" s="78" t="s">
        <v>189</v>
      </c>
      <c r="J32" s="75" t="s">
        <v>163</v>
      </c>
      <c r="K32" s="76" t="s">
        <v>179</v>
      </c>
      <c r="L32" s="79" t="s">
        <v>199</v>
      </c>
      <c r="M32" s="90"/>
      <c r="N32" s="87">
        <v>22295.42</v>
      </c>
      <c r="O32" s="86"/>
      <c r="P32" s="88">
        <f t="shared" si="10"/>
        <v>22295.42</v>
      </c>
      <c r="Q32" s="89">
        <f t="shared" si="11"/>
        <v>22785.068632830309</v>
      </c>
      <c r="R32" s="89">
        <f t="shared" si="12"/>
        <v>23283.507497916515</v>
      </c>
      <c r="S32" s="89">
        <f t="shared" si="13"/>
        <v>23793.852219348086</v>
      </c>
      <c r="T32" s="89">
        <f t="shared" si="14"/>
        <v>92157.848350094908</v>
      </c>
      <c r="U32" s="205"/>
    </row>
    <row r="33" spans="1:21" ht="48" customHeight="1" x14ac:dyDescent="0.25">
      <c r="A33" s="71">
        <v>3</v>
      </c>
      <c r="B33" s="71" t="s">
        <v>157</v>
      </c>
      <c r="C33" s="72" t="s">
        <v>158</v>
      </c>
      <c r="D33" s="71" t="s">
        <v>170</v>
      </c>
      <c r="E33" s="72" t="s">
        <v>182</v>
      </c>
      <c r="F33" s="71" t="s">
        <v>171</v>
      </c>
      <c r="G33" s="72" t="s">
        <v>172</v>
      </c>
      <c r="H33" s="71" t="s">
        <v>161</v>
      </c>
      <c r="I33" s="78" t="s">
        <v>190</v>
      </c>
      <c r="J33" s="75" t="s">
        <v>163</v>
      </c>
      <c r="K33" s="76" t="s">
        <v>180</v>
      </c>
      <c r="L33" s="79" t="s">
        <v>200</v>
      </c>
      <c r="M33" s="90"/>
      <c r="N33" s="87">
        <v>33155.61</v>
      </c>
      <c r="O33" s="90"/>
      <c r="P33" s="88">
        <f t="shared" si="10"/>
        <v>33155.61</v>
      </c>
      <c r="Q33" s="89">
        <f t="shared" si="11"/>
        <v>33883.768478609287</v>
      </c>
      <c r="R33" s="89">
        <f t="shared" si="12"/>
        <v>34624.998947451808</v>
      </c>
      <c r="S33" s="89">
        <f t="shared" si="13"/>
        <v>35383.934663816144</v>
      </c>
      <c r="T33" s="89">
        <f t="shared" si="14"/>
        <v>137048.31208987723</v>
      </c>
      <c r="U33" s="205"/>
    </row>
    <row r="34" spans="1:21" ht="52.5" customHeight="1" x14ac:dyDescent="0.25">
      <c r="A34" s="71">
        <v>3</v>
      </c>
      <c r="B34" s="71" t="s">
        <v>157</v>
      </c>
      <c r="C34" s="72" t="s">
        <v>158</v>
      </c>
      <c r="D34" s="71" t="s">
        <v>170</v>
      </c>
      <c r="E34" s="72" t="s">
        <v>182</v>
      </c>
      <c r="F34" s="71" t="s">
        <v>171</v>
      </c>
      <c r="G34" s="72" t="s">
        <v>172</v>
      </c>
      <c r="H34" s="71" t="s">
        <v>161</v>
      </c>
      <c r="I34" s="78" t="s">
        <v>191</v>
      </c>
      <c r="J34" s="75" t="s">
        <v>163</v>
      </c>
      <c r="K34" s="76" t="s">
        <v>174</v>
      </c>
      <c r="L34" s="79" t="s">
        <v>201</v>
      </c>
      <c r="M34" s="90"/>
      <c r="N34" s="87">
        <v>23976.12</v>
      </c>
      <c r="O34" s="90"/>
      <c r="P34" s="88">
        <f>SUM(M34:O34)</f>
        <v>23976.12</v>
      </c>
      <c r="Q34" s="89">
        <f>P34*1.0219618483451</f>
        <v>24502.679911343919</v>
      </c>
      <c r="R34" s="89">
        <f>Q34*1.02187567977601</f>
        <v>25038.692690738553</v>
      </c>
      <c r="S34" s="89">
        <f>R34*1.02191872171653</f>
        <v>25587.508827972564</v>
      </c>
      <c r="T34" s="89">
        <f>SUM(P34:S34)</f>
        <v>99105.001430055025</v>
      </c>
      <c r="U34" s="205"/>
    </row>
    <row r="35" spans="1:21" ht="49.5" customHeight="1" x14ac:dyDescent="0.25">
      <c r="A35" s="71">
        <v>3</v>
      </c>
      <c r="B35" s="71" t="s">
        <v>157</v>
      </c>
      <c r="C35" s="72" t="s">
        <v>158</v>
      </c>
      <c r="D35" s="71" t="s">
        <v>170</v>
      </c>
      <c r="E35" s="72" t="s">
        <v>182</v>
      </c>
      <c r="F35" s="71" t="s">
        <v>171</v>
      </c>
      <c r="G35" s="72" t="s">
        <v>172</v>
      </c>
      <c r="H35" s="71" t="s">
        <v>161</v>
      </c>
      <c r="I35" s="78" t="s">
        <v>192</v>
      </c>
      <c r="J35" s="75" t="s">
        <v>163</v>
      </c>
      <c r="K35" s="76" t="s">
        <v>173</v>
      </c>
      <c r="L35" s="79" t="s">
        <v>202</v>
      </c>
      <c r="M35" s="90"/>
      <c r="N35" s="87">
        <v>27173.79</v>
      </c>
      <c r="O35" s="86"/>
      <c r="P35" s="88">
        <f>SUM(M35:O35)</f>
        <v>27173.79</v>
      </c>
      <c r="Q35" s="89">
        <f>P35*1.0219618483451</f>
        <v>27770.576654941597</v>
      </c>
      <c r="R35" s="89">
        <f>Q35*1.02187567977601</f>
        <v>28378.076897040239</v>
      </c>
      <c r="S35" s="89">
        <f>R35*1.02191872171653</f>
        <v>29000.088067396751</v>
      </c>
      <c r="T35" s="89">
        <f>SUM(P35:S35)</f>
        <v>112322.53161937858</v>
      </c>
      <c r="U35" s="205"/>
    </row>
    <row r="36" spans="1:21" ht="12" customHeight="1" x14ac:dyDescent="0.25">
      <c r="A36" s="103"/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4"/>
      <c r="N36" s="104"/>
      <c r="O36" s="104"/>
      <c r="P36" s="105">
        <f>SUM(P20:P35)</f>
        <v>1368373.86</v>
      </c>
      <c r="Q36" s="106">
        <f>SUM(Q20:Q35)</f>
        <v>1398425.8791927192</v>
      </c>
      <c r="R36" s="106">
        <f>SUM(R20:R35)</f>
        <v>1429017.3959164242</v>
      </c>
      <c r="S36" s="106">
        <f>SUM(S20:S35)</f>
        <v>1460339.6305455968</v>
      </c>
      <c r="T36" s="106">
        <f>SUM(T20:T35)</f>
        <v>5656156.765654739</v>
      </c>
      <c r="U36" s="205"/>
    </row>
    <row r="37" spans="1:21" ht="66" customHeight="1" x14ac:dyDescent="0.25">
      <c r="A37" s="71">
        <v>3</v>
      </c>
      <c r="B37" s="71" t="s">
        <v>440</v>
      </c>
      <c r="C37" s="72" t="s">
        <v>361</v>
      </c>
      <c r="D37" s="71" t="s">
        <v>159</v>
      </c>
      <c r="E37" s="72" t="s">
        <v>557</v>
      </c>
      <c r="F37" s="71" t="s">
        <v>708</v>
      </c>
      <c r="G37" s="72"/>
      <c r="H37" s="71" t="s">
        <v>161</v>
      </c>
      <c r="I37" s="78" t="s">
        <v>709</v>
      </c>
      <c r="J37" s="75" t="s">
        <v>710</v>
      </c>
      <c r="K37" s="76" t="s">
        <v>709</v>
      </c>
      <c r="L37" s="79" t="s">
        <v>709</v>
      </c>
      <c r="M37" s="87"/>
      <c r="N37" s="87"/>
      <c r="O37" s="87">
        <v>18074117.899999999</v>
      </c>
      <c r="P37" s="88">
        <f>SUM(M37:O37)</f>
        <v>18074117.899999999</v>
      </c>
      <c r="Q37" s="89"/>
      <c r="R37" s="89"/>
      <c r="S37" s="89"/>
      <c r="T37" s="89"/>
      <c r="U37" s="205"/>
    </row>
    <row r="38" spans="1:21" ht="80.25" customHeight="1" x14ac:dyDescent="0.25">
      <c r="A38" s="71">
        <v>3</v>
      </c>
      <c r="B38" s="71" t="s">
        <v>440</v>
      </c>
      <c r="C38" s="72" t="s">
        <v>361</v>
      </c>
      <c r="D38" s="71" t="s">
        <v>157</v>
      </c>
      <c r="E38" s="72" t="s">
        <v>441</v>
      </c>
      <c r="F38" s="71" t="s">
        <v>161</v>
      </c>
      <c r="G38" s="72" t="s">
        <v>441</v>
      </c>
      <c r="H38" s="71" t="s">
        <v>161</v>
      </c>
      <c r="I38" s="78" t="s">
        <v>442</v>
      </c>
      <c r="J38" s="75" t="s">
        <v>443</v>
      </c>
      <c r="K38" s="76" t="s">
        <v>430</v>
      </c>
      <c r="L38" s="79" t="s">
        <v>433</v>
      </c>
      <c r="M38" s="87">
        <v>70000</v>
      </c>
      <c r="N38" s="87">
        <v>290000</v>
      </c>
      <c r="O38" s="87">
        <v>253714.53</v>
      </c>
      <c r="P38" s="88">
        <f>SUM(M38:O38)</f>
        <v>613714.53</v>
      </c>
      <c r="Q38" s="89">
        <f t="shared" ref="Q38:Q39" si="15">P38*1.0219618483451</f>
        <v>627192.83543504437</v>
      </c>
      <c r="R38" s="89">
        <f t="shared" ref="R38:R39" si="16">Q38*1.02187567977601</f>
        <v>640913.1050608292</v>
      </c>
      <c r="S38" s="89">
        <f t="shared" ref="S38:S39" si="17">R38*1.02191872171653</f>
        <v>654961.10105513467</v>
      </c>
      <c r="T38" s="89">
        <f t="shared" ref="T38:T39" si="18">SUM(P38:S38)</f>
        <v>2536781.5715510081</v>
      </c>
      <c r="U38" s="205"/>
    </row>
    <row r="39" spans="1:21" ht="40.5" customHeight="1" x14ac:dyDescent="0.25">
      <c r="A39" s="71">
        <v>3</v>
      </c>
      <c r="B39" s="71" t="s">
        <v>440</v>
      </c>
      <c r="C39" s="72" t="s">
        <v>361</v>
      </c>
      <c r="D39" s="71" t="s">
        <v>157</v>
      </c>
      <c r="E39" s="72" t="s">
        <v>441</v>
      </c>
      <c r="F39" s="71" t="s">
        <v>161</v>
      </c>
      <c r="G39" s="72" t="s">
        <v>441</v>
      </c>
      <c r="H39" s="71" t="s">
        <v>161</v>
      </c>
      <c r="I39" s="78" t="s">
        <v>442</v>
      </c>
      <c r="J39" s="75" t="s">
        <v>443</v>
      </c>
      <c r="K39" s="76" t="s">
        <v>444</v>
      </c>
      <c r="L39" s="79" t="s">
        <v>435</v>
      </c>
      <c r="M39" s="87"/>
      <c r="N39" s="87"/>
      <c r="O39" s="87">
        <v>28140.6</v>
      </c>
      <c r="P39" s="88">
        <f>SUM(M39:O39)</f>
        <v>28140.6</v>
      </c>
      <c r="Q39" s="89">
        <f t="shared" si="15"/>
        <v>28758.619589540122</v>
      </c>
      <c r="R39" s="89">
        <f t="shared" si="16"/>
        <v>29387.733942480991</v>
      </c>
      <c r="S39" s="89">
        <f t="shared" si="17"/>
        <v>30031.875504645654</v>
      </c>
      <c r="T39" s="89">
        <f t="shared" si="18"/>
        <v>116318.82903666676</v>
      </c>
      <c r="U39" s="205"/>
    </row>
    <row r="40" spans="1:21" ht="66.75" customHeight="1" x14ac:dyDescent="0.25">
      <c r="A40" s="71">
        <v>3</v>
      </c>
      <c r="B40" s="71" t="s">
        <v>440</v>
      </c>
      <c r="C40" s="72" t="s">
        <v>361</v>
      </c>
      <c r="D40" s="71" t="s">
        <v>157</v>
      </c>
      <c r="E40" s="72" t="s">
        <v>441</v>
      </c>
      <c r="F40" s="71" t="s">
        <v>161</v>
      </c>
      <c r="G40" s="72" t="s">
        <v>441</v>
      </c>
      <c r="H40" s="71" t="s">
        <v>161</v>
      </c>
      <c r="I40" s="78" t="s">
        <v>442</v>
      </c>
      <c r="J40" s="75" t="s">
        <v>443</v>
      </c>
      <c r="K40" s="198" t="s">
        <v>690</v>
      </c>
      <c r="L40" s="193" t="s">
        <v>691</v>
      </c>
      <c r="M40" s="195"/>
      <c r="N40" s="195">
        <v>75461.119999999995</v>
      </c>
      <c r="O40" s="196"/>
      <c r="P40" s="88">
        <f>SUM(M40:O40)</f>
        <v>75461.119999999995</v>
      </c>
      <c r="Q40" s="89"/>
      <c r="R40" s="89"/>
      <c r="S40" s="89"/>
      <c r="T40" s="89"/>
      <c r="U40" s="205"/>
    </row>
    <row r="41" spans="1:21" ht="12" customHeight="1" x14ac:dyDescent="0.25">
      <c r="A41" s="103"/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4"/>
      <c r="N41" s="104"/>
      <c r="O41" s="107"/>
      <c r="P41" s="108">
        <f>SUM(P37:P40)</f>
        <v>18791434.150000002</v>
      </c>
      <c r="Q41" s="109">
        <f>SUM(Q38:Q39)</f>
        <v>655951.45502458455</v>
      </c>
      <c r="R41" s="109">
        <f t="shared" ref="R41:T41" si="19">SUM(R38:R39)</f>
        <v>670300.83900331019</v>
      </c>
      <c r="S41" s="109">
        <f t="shared" si="19"/>
        <v>684992.97655978031</v>
      </c>
      <c r="T41" s="109">
        <f t="shared" si="19"/>
        <v>2653100.4005876747</v>
      </c>
      <c r="U41" s="205"/>
    </row>
    <row r="42" spans="1:21" ht="84" x14ac:dyDescent="0.25">
      <c r="A42" s="71" t="s">
        <v>292</v>
      </c>
      <c r="B42" s="71" t="s">
        <v>362</v>
      </c>
      <c r="C42" s="72" t="s">
        <v>363</v>
      </c>
      <c r="D42" s="71" t="s">
        <v>159</v>
      </c>
      <c r="E42" s="72" t="s">
        <v>364</v>
      </c>
      <c r="F42" s="71" t="s">
        <v>175</v>
      </c>
      <c r="G42" s="72" t="s">
        <v>365</v>
      </c>
      <c r="H42" s="71" t="s">
        <v>161</v>
      </c>
      <c r="I42" s="78" t="s">
        <v>342</v>
      </c>
      <c r="J42" s="75" t="s">
        <v>366</v>
      </c>
      <c r="K42" s="76" t="s">
        <v>367</v>
      </c>
      <c r="L42" s="79" t="s">
        <v>368</v>
      </c>
      <c r="M42" s="90"/>
      <c r="N42" s="87">
        <v>20500</v>
      </c>
      <c r="O42" s="86"/>
      <c r="P42" s="88">
        <f>SUM(M42:O42)</f>
        <v>20500</v>
      </c>
      <c r="Q42" s="89"/>
      <c r="R42" s="89"/>
      <c r="S42" s="89"/>
      <c r="T42" s="89"/>
      <c r="U42" s="205"/>
    </row>
    <row r="43" spans="1:21" ht="48" x14ac:dyDescent="0.25">
      <c r="A43" s="71" t="s">
        <v>292</v>
      </c>
      <c r="B43" s="71" t="s">
        <v>362</v>
      </c>
      <c r="C43" s="72" t="s">
        <v>363</v>
      </c>
      <c r="D43" s="71" t="s">
        <v>159</v>
      </c>
      <c r="E43" s="72" t="s">
        <v>364</v>
      </c>
      <c r="F43" s="71" t="s">
        <v>175</v>
      </c>
      <c r="G43" s="72" t="s">
        <v>365</v>
      </c>
      <c r="H43" s="71" t="s">
        <v>161</v>
      </c>
      <c r="I43" s="78" t="s">
        <v>342</v>
      </c>
      <c r="J43" s="75" t="s">
        <v>331</v>
      </c>
      <c r="K43" s="76" t="s">
        <v>369</v>
      </c>
      <c r="L43" s="79" t="s">
        <v>370</v>
      </c>
      <c r="M43" s="90"/>
      <c r="N43" s="87">
        <v>7500</v>
      </c>
      <c r="O43" s="86"/>
      <c r="P43" s="88">
        <f t="shared" ref="P43:P51" si="20">SUM(M43:O43)</f>
        <v>7500</v>
      </c>
      <c r="Q43" s="89"/>
      <c r="R43" s="89"/>
      <c r="S43" s="89"/>
      <c r="T43" s="89"/>
      <c r="U43" s="205"/>
    </row>
    <row r="44" spans="1:21" ht="48" customHeight="1" x14ac:dyDescent="0.25">
      <c r="A44" s="71" t="s">
        <v>292</v>
      </c>
      <c r="B44" s="71" t="s">
        <v>362</v>
      </c>
      <c r="C44" s="72" t="s">
        <v>363</v>
      </c>
      <c r="D44" s="71" t="s">
        <v>159</v>
      </c>
      <c r="E44" s="72" t="s">
        <v>364</v>
      </c>
      <c r="F44" s="71" t="s">
        <v>175</v>
      </c>
      <c r="G44" s="72" t="s">
        <v>365</v>
      </c>
      <c r="H44" s="71" t="s">
        <v>161</v>
      </c>
      <c r="I44" s="78" t="s">
        <v>342</v>
      </c>
      <c r="J44" s="75" t="s">
        <v>371</v>
      </c>
      <c r="K44" s="76" t="s">
        <v>372</v>
      </c>
      <c r="L44" s="79" t="s">
        <v>373</v>
      </c>
      <c r="M44" s="90"/>
      <c r="N44" s="87">
        <v>3000</v>
      </c>
      <c r="O44" s="86"/>
      <c r="P44" s="88">
        <f t="shared" si="20"/>
        <v>3000</v>
      </c>
      <c r="Q44" s="89"/>
      <c r="R44" s="89"/>
      <c r="S44" s="89"/>
      <c r="T44" s="89"/>
      <c r="U44" s="205"/>
    </row>
    <row r="45" spans="1:21" ht="84" x14ac:dyDescent="0.25">
      <c r="A45" s="71" t="s">
        <v>292</v>
      </c>
      <c r="B45" s="71" t="s">
        <v>362</v>
      </c>
      <c r="C45" s="72" t="s">
        <v>363</v>
      </c>
      <c r="D45" s="71" t="s">
        <v>159</v>
      </c>
      <c r="E45" s="72" t="s">
        <v>364</v>
      </c>
      <c r="F45" s="71" t="s">
        <v>175</v>
      </c>
      <c r="G45" s="72" t="s">
        <v>365</v>
      </c>
      <c r="H45" s="71" t="s">
        <v>161</v>
      </c>
      <c r="I45" s="78" t="s">
        <v>342</v>
      </c>
      <c r="J45" s="75" t="s">
        <v>366</v>
      </c>
      <c r="K45" s="76" t="s">
        <v>367</v>
      </c>
      <c r="L45" s="79" t="s">
        <v>374</v>
      </c>
      <c r="M45" s="90"/>
      <c r="N45" s="87">
        <v>10000</v>
      </c>
      <c r="O45" s="86"/>
      <c r="P45" s="88">
        <f t="shared" si="20"/>
        <v>10000</v>
      </c>
      <c r="Q45" s="89"/>
      <c r="R45" s="89"/>
      <c r="S45" s="89"/>
      <c r="T45" s="89"/>
      <c r="U45" s="205"/>
    </row>
    <row r="46" spans="1:21" ht="46.5" customHeight="1" x14ac:dyDescent="0.25">
      <c r="A46" s="71" t="s">
        <v>292</v>
      </c>
      <c r="B46" s="71" t="s">
        <v>362</v>
      </c>
      <c r="C46" s="72" t="s">
        <v>363</v>
      </c>
      <c r="D46" s="71" t="s">
        <v>159</v>
      </c>
      <c r="E46" s="72" t="s">
        <v>364</v>
      </c>
      <c r="F46" s="71" t="s">
        <v>175</v>
      </c>
      <c r="G46" s="72" t="s">
        <v>365</v>
      </c>
      <c r="H46" s="71" t="s">
        <v>161</v>
      </c>
      <c r="I46" s="78" t="s">
        <v>342</v>
      </c>
      <c r="J46" s="75" t="s">
        <v>298</v>
      </c>
      <c r="K46" s="76" t="s">
        <v>375</v>
      </c>
      <c r="L46" s="79" t="s">
        <v>376</v>
      </c>
      <c r="M46" s="90"/>
      <c r="N46" s="87">
        <v>9000</v>
      </c>
      <c r="O46" s="86"/>
      <c r="P46" s="88">
        <f t="shared" si="20"/>
        <v>9000</v>
      </c>
      <c r="Q46" s="89"/>
      <c r="R46" s="89"/>
      <c r="S46" s="89"/>
      <c r="T46" s="89"/>
      <c r="U46" s="205"/>
    </row>
    <row r="47" spans="1:21" ht="84" x14ac:dyDescent="0.25">
      <c r="A47" s="71" t="s">
        <v>292</v>
      </c>
      <c r="B47" s="71" t="s">
        <v>362</v>
      </c>
      <c r="C47" s="72" t="s">
        <v>363</v>
      </c>
      <c r="D47" s="71" t="s">
        <v>159</v>
      </c>
      <c r="E47" s="72" t="s">
        <v>364</v>
      </c>
      <c r="F47" s="71" t="s">
        <v>175</v>
      </c>
      <c r="G47" s="72" t="s">
        <v>365</v>
      </c>
      <c r="H47" s="71" t="s">
        <v>175</v>
      </c>
      <c r="I47" s="78" t="s">
        <v>351</v>
      </c>
      <c r="J47" s="75" t="s">
        <v>366</v>
      </c>
      <c r="K47" s="76" t="s">
        <v>367</v>
      </c>
      <c r="L47" s="79" t="s">
        <v>368</v>
      </c>
      <c r="M47" s="90"/>
      <c r="N47" s="87">
        <v>7140.6</v>
      </c>
      <c r="O47" s="86"/>
      <c r="P47" s="88">
        <f t="shared" si="20"/>
        <v>7140.6</v>
      </c>
      <c r="Q47" s="89"/>
      <c r="R47" s="89"/>
      <c r="S47" s="89"/>
      <c r="T47" s="89"/>
      <c r="U47" s="205"/>
    </row>
    <row r="48" spans="1:21" ht="84" x14ac:dyDescent="0.25">
      <c r="A48" s="71" t="s">
        <v>292</v>
      </c>
      <c r="B48" s="71" t="s">
        <v>362</v>
      </c>
      <c r="C48" s="72" t="s">
        <v>363</v>
      </c>
      <c r="D48" s="71" t="s">
        <v>159</v>
      </c>
      <c r="E48" s="72" t="s">
        <v>364</v>
      </c>
      <c r="F48" s="71" t="s">
        <v>175</v>
      </c>
      <c r="G48" s="72" t="s">
        <v>365</v>
      </c>
      <c r="H48" s="71" t="s">
        <v>175</v>
      </c>
      <c r="I48" s="78" t="s">
        <v>351</v>
      </c>
      <c r="J48" s="75" t="s">
        <v>366</v>
      </c>
      <c r="K48" s="76" t="s">
        <v>377</v>
      </c>
      <c r="L48" s="79" t="s">
        <v>374</v>
      </c>
      <c r="M48" s="90"/>
      <c r="N48" s="87">
        <v>10000</v>
      </c>
      <c r="O48" s="86"/>
      <c r="P48" s="88">
        <f t="shared" si="20"/>
        <v>10000</v>
      </c>
      <c r="Q48" s="89"/>
      <c r="R48" s="89"/>
      <c r="S48" s="89"/>
      <c r="T48" s="89"/>
      <c r="U48" s="205"/>
    </row>
    <row r="49" spans="1:21" ht="43.5" customHeight="1" x14ac:dyDescent="0.25">
      <c r="A49" s="71" t="s">
        <v>292</v>
      </c>
      <c r="B49" s="71" t="s">
        <v>362</v>
      </c>
      <c r="C49" s="72" t="s">
        <v>363</v>
      </c>
      <c r="D49" s="71" t="s">
        <v>159</v>
      </c>
      <c r="E49" s="72" t="s">
        <v>364</v>
      </c>
      <c r="F49" s="71" t="s">
        <v>175</v>
      </c>
      <c r="G49" s="72" t="s">
        <v>365</v>
      </c>
      <c r="H49" s="71" t="s">
        <v>175</v>
      </c>
      <c r="I49" s="78" t="s">
        <v>351</v>
      </c>
      <c r="J49" s="75" t="s">
        <v>371</v>
      </c>
      <c r="K49" s="76" t="s">
        <v>372</v>
      </c>
      <c r="L49" s="79" t="s">
        <v>373</v>
      </c>
      <c r="M49" s="90"/>
      <c r="N49" s="87">
        <v>3000</v>
      </c>
      <c r="O49" s="86"/>
      <c r="P49" s="88">
        <f t="shared" si="20"/>
        <v>3000</v>
      </c>
      <c r="Q49" s="89"/>
      <c r="R49" s="89"/>
      <c r="S49" s="89"/>
      <c r="T49" s="89"/>
      <c r="U49" s="205"/>
    </row>
    <row r="50" spans="1:21" ht="52.5" customHeight="1" x14ac:dyDescent="0.25">
      <c r="A50" s="71" t="s">
        <v>292</v>
      </c>
      <c r="B50" s="71" t="s">
        <v>362</v>
      </c>
      <c r="C50" s="72" t="s">
        <v>363</v>
      </c>
      <c r="D50" s="71" t="s">
        <v>159</v>
      </c>
      <c r="E50" s="72" t="s">
        <v>364</v>
      </c>
      <c r="F50" s="71" t="s">
        <v>175</v>
      </c>
      <c r="G50" s="72" t="s">
        <v>365</v>
      </c>
      <c r="H50" s="71" t="s">
        <v>175</v>
      </c>
      <c r="I50" s="78" t="s">
        <v>351</v>
      </c>
      <c r="J50" s="75" t="s">
        <v>298</v>
      </c>
      <c r="K50" s="76" t="s">
        <v>375</v>
      </c>
      <c r="L50" s="79" t="s">
        <v>378</v>
      </c>
      <c r="M50" s="90"/>
      <c r="N50" s="87">
        <v>8000</v>
      </c>
      <c r="O50" s="86"/>
      <c r="P50" s="88">
        <f t="shared" si="20"/>
        <v>8000</v>
      </c>
      <c r="Q50" s="89"/>
      <c r="R50" s="89"/>
      <c r="S50" s="89"/>
      <c r="T50" s="89"/>
      <c r="U50" s="205"/>
    </row>
    <row r="51" spans="1:21" ht="52.5" customHeight="1" x14ac:dyDescent="0.25">
      <c r="A51" s="71" t="s">
        <v>692</v>
      </c>
      <c r="B51" s="71" t="s">
        <v>362</v>
      </c>
      <c r="C51" s="72" t="s">
        <v>363</v>
      </c>
      <c r="D51" s="71" t="s">
        <v>159</v>
      </c>
      <c r="E51" s="189" t="s">
        <v>689</v>
      </c>
      <c r="F51" s="188" t="s">
        <v>175</v>
      </c>
      <c r="G51" s="197" t="s">
        <v>681</v>
      </c>
      <c r="H51" s="188" t="s">
        <v>161</v>
      </c>
      <c r="I51" s="190" t="s">
        <v>682</v>
      </c>
      <c r="J51" s="191" t="s">
        <v>683</v>
      </c>
      <c r="K51" s="192" t="s">
        <v>693</v>
      </c>
      <c r="L51" s="193" t="s">
        <v>684</v>
      </c>
      <c r="M51" s="194"/>
      <c r="N51" s="195">
        <v>45000</v>
      </c>
      <c r="O51" s="86"/>
      <c r="P51" s="88">
        <f t="shared" si="20"/>
        <v>45000</v>
      </c>
      <c r="Q51" s="89"/>
      <c r="R51" s="89"/>
      <c r="S51" s="89"/>
      <c r="T51" s="89"/>
      <c r="U51" s="205"/>
    </row>
    <row r="52" spans="1:21" ht="12" customHeight="1" x14ac:dyDescent="0.25">
      <c r="A52" s="103"/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4"/>
      <c r="N52" s="104"/>
      <c r="O52" s="104"/>
      <c r="P52" s="105">
        <f>SUM(P42:P51)</f>
        <v>123140.6</v>
      </c>
      <c r="Q52" s="106">
        <f t="shared" ref="Q52:T52" si="21">SUM(Q42:Q50)</f>
        <v>0</v>
      </c>
      <c r="R52" s="106">
        <f t="shared" si="21"/>
        <v>0</v>
      </c>
      <c r="S52" s="106">
        <f t="shared" si="21"/>
        <v>0</v>
      </c>
      <c r="T52" s="106">
        <f t="shared" si="21"/>
        <v>0</v>
      </c>
      <c r="U52" s="205"/>
    </row>
    <row r="53" spans="1:21" ht="60" x14ac:dyDescent="0.25">
      <c r="A53" s="71" t="s">
        <v>321</v>
      </c>
      <c r="B53" s="71" t="s">
        <v>170</v>
      </c>
      <c r="C53" s="72" t="s">
        <v>322</v>
      </c>
      <c r="D53" s="71" t="s">
        <v>159</v>
      </c>
      <c r="E53" s="72" t="s">
        <v>94</v>
      </c>
      <c r="F53" s="71" t="s">
        <v>161</v>
      </c>
      <c r="G53" s="72" t="s">
        <v>380</v>
      </c>
      <c r="H53" s="71" t="s">
        <v>161</v>
      </c>
      <c r="I53" s="78" t="s">
        <v>417</v>
      </c>
      <c r="J53" s="75" t="s">
        <v>366</v>
      </c>
      <c r="K53" s="76" t="s">
        <v>418</v>
      </c>
      <c r="L53" s="79" t="s">
        <v>419</v>
      </c>
      <c r="M53" s="87">
        <v>11000</v>
      </c>
      <c r="N53" s="87"/>
      <c r="O53" s="86"/>
      <c r="P53" s="88">
        <f>SUM(M53:O53)</f>
        <v>11000</v>
      </c>
      <c r="Q53" s="89">
        <f t="shared" ref="Q53:Q57" si="22">P53*1.0219618483451</f>
        <v>11241.5803317961</v>
      </c>
      <c r="R53" s="89">
        <f t="shared" ref="R53:R57" si="23">Q53*1.02187567977601</f>
        <v>11487.497543310763</v>
      </c>
      <c r="S53" s="89">
        <f t="shared" ref="S53:S57" si="24">R53*1.02191872171653</f>
        <v>11739.288805181914</v>
      </c>
      <c r="T53" s="89">
        <f>SUM(P53:S53)</f>
        <v>45468.366680288775</v>
      </c>
      <c r="U53" s="205"/>
    </row>
    <row r="54" spans="1:21" ht="60" x14ac:dyDescent="0.25">
      <c r="A54" s="71" t="s">
        <v>321</v>
      </c>
      <c r="B54" s="71" t="s">
        <v>170</v>
      </c>
      <c r="C54" s="72" t="s">
        <v>322</v>
      </c>
      <c r="D54" s="71" t="s">
        <v>159</v>
      </c>
      <c r="E54" s="72" t="s">
        <v>94</v>
      </c>
      <c r="F54" s="71" t="s">
        <v>175</v>
      </c>
      <c r="G54" s="72" t="s">
        <v>387</v>
      </c>
      <c r="H54" s="71" t="s">
        <v>161</v>
      </c>
      <c r="I54" s="78" t="s">
        <v>420</v>
      </c>
      <c r="J54" s="75" t="s">
        <v>366</v>
      </c>
      <c r="K54" s="76" t="s">
        <v>418</v>
      </c>
      <c r="L54" s="79" t="s">
        <v>419</v>
      </c>
      <c r="M54" s="87">
        <v>11254.37</v>
      </c>
      <c r="N54" s="87"/>
      <c r="O54" s="86"/>
      <c r="P54" s="88">
        <f>SUM(M54:O54)</f>
        <v>11254.37</v>
      </c>
      <c r="Q54" s="89">
        <f t="shared" si="22"/>
        <v>11501.536767159645</v>
      </c>
      <c r="R54" s="89">
        <f t="shared" si="23"/>
        <v>11753.140702410035</v>
      </c>
      <c r="S54" s="89">
        <f t="shared" si="24"/>
        <v>12010.754522761383</v>
      </c>
      <c r="T54" s="89">
        <f>SUM(P54:S54)</f>
        <v>46519.801992331064</v>
      </c>
      <c r="U54" s="205"/>
    </row>
    <row r="55" spans="1:21" ht="60" x14ac:dyDescent="0.25">
      <c r="A55" s="71" t="s">
        <v>321</v>
      </c>
      <c r="B55" s="71" t="s">
        <v>170</v>
      </c>
      <c r="C55" s="72" t="s">
        <v>322</v>
      </c>
      <c r="D55" s="71" t="s">
        <v>159</v>
      </c>
      <c r="E55" s="72" t="s">
        <v>94</v>
      </c>
      <c r="F55" s="71" t="s">
        <v>171</v>
      </c>
      <c r="G55" s="72" t="s">
        <v>394</v>
      </c>
      <c r="H55" s="71" t="s">
        <v>161</v>
      </c>
      <c r="I55" s="78" t="s">
        <v>421</v>
      </c>
      <c r="J55" s="75" t="s">
        <v>366</v>
      </c>
      <c r="K55" s="76" t="s">
        <v>418</v>
      </c>
      <c r="L55" s="79" t="s">
        <v>422</v>
      </c>
      <c r="M55" s="87">
        <v>5000</v>
      </c>
      <c r="N55" s="87"/>
      <c r="O55" s="86"/>
      <c r="P55" s="88">
        <f>SUM(M55:O55)</f>
        <v>5000</v>
      </c>
      <c r="Q55" s="89">
        <f t="shared" si="22"/>
        <v>5109.8092417255002</v>
      </c>
      <c r="R55" s="89">
        <f t="shared" si="23"/>
        <v>5221.5897924139836</v>
      </c>
      <c r="S55" s="89">
        <f t="shared" si="24"/>
        <v>5336.0403659917793</v>
      </c>
      <c r="T55" s="89">
        <f>SUM(P55:S55)</f>
        <v>20667.439400131261</v>
      </c>
      <c r="U55" s="205"/>
    </row>
    <row r="56" spans="1:21" ht="60" x14ac:dyDescent="0.25">
      <c r="A56" s="71" t="s">
        <v>321</v>
      </c>
      <c r="B56" s="71" t="s">
        <v>170</v>
      </c>
      <c r="C56" s="72" t="s">
        <v>322</v>
      </c>
      <c r="D56" s="71" t="s">
        <v>159</v>
      </c>
      <c r="E56" s="72" t="s">
        <v>94</v>
      </c>
      <c r="F56" s="71" t="s">
        <v>334</v>
      </c>
      <c r="G56" s="72" t="s">
        <v>400</v>
      </c>
      <c r="H56" s="71" t="s">
        <v>161</v>
      </c>
      <c r="I56" s="78" t="s">
        <v>420</v>
      </c>
      <c r="J56" s="75" t="s">
        <v>366</v>
      </c>
      <c r="K56" s="76" t="s">
        <v>418</v>
      </c>
      <c r="L56" s="79" t="s">
        <v>419</v>
      </c>
      <c r="M56" s="87">
        <v>2000</v>
      </c>
      <c r="N56" s="87"/>
      <c r="O56" s="86"/>
      <c r="P56" s="88">
        <f>SUM(M56:O56)</f>
        <v>2000</v>
      </c>
      <c r="Q56" s="89">
        <f t="shared" si="22"/>
        <v>2043.9236966902001</v>
      </c>
      <c r="R56" s="89">
        <f t="shared" si="23"/>
        <v>2088.6359169655934</v>
      </c>
      <c r="S56" s="89">
        <f t="shared" si="24"/>
        <v>2134.4161463967116</v>
      </c>
      <c r="T56" s="89">
        <f>SUM(P56:S56)</f>
        <v>8266.9757600525045</v>
      </c>
      <c r="U56" s="205"/>
    </row>
    <row r="57" spans="1:21" ht="60" x14ac:dyDescent="0.25">
      <c r="A57" s="71" t="s">
        <v>321</v>
      </c>
      <c r="B57" s="71" t="s">
        <v>170</v>
      </c>
      <c r="C57" s="72" t="s">
        <v>322</v>
      </c>
      <c r="D57" s="71" t="s">
        <v>159</v>
      </c>
      <c r="E57" s="72" t="s">
        <v>94</v>
      </c>
      <c r="F57" s="71" t="s">
        <v>335</v>
      </c>
      <c r="G57" s="72" t="s">
        <v>406</v>
      </c>
      <c r="H57" s="71" t="s">
        <v>161</v>
      </c>
      <c r="I57" s="78" t="s">
        <v>420</v>
      </c>
      <c r="J57" s="75" t="s">
        <v>366</v>
      </c>
      <c r="K57" s="76" t="s">
        <v>418</v>
      </c>
      <c r="L57" s="79" t="s">
        <v>419</v>
      </c>
      <c r="M57" s="87">
        <v>3000</v>
      </c>
      <c r="N57" s="87"/>
      <c r="O57" s="86"/>
      <c r="P57" s="88">
        <f>SUM(M57:O57)</f>
        <v>3000</v>
      </c>
      <c r="Q57" s="89">
        <f t="shared" si="22"/>
        <v>3065.8855450353003</v>
      </c>
      <c r="R57" s="89">
        <f t="shared" si="23"/>
        <v>3132.9538754483906</v>
      </c>
      <c r="S57" s="89">
        <f t="shared" si="24"/>
        <v>3201.6242195950681</v>
      </c>
      <c r="T57" s="89">
        <f>SUM(P57:S57)</f>
        <v>12400.46364007876</v>
      </c>
      <c r="U57" s="205"/>
    </row>
    <row r="58" spans="1:21" ht="12" customHeight="1" x14ac:dyDescent="0.25">
      <c r="A58" s="103"/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4"/>
      <c r="N58" s="104"/>
      <c r="O58" s="104"/>
      <c r="P58" s="105">
        <f>SUM(P53:P57)</f>
        <v>32254.370000000003</v>
      </c>
      <c r="Q58" s="106">
        <f>SUM(Q53:Q57)</f>
        <v>32962.735582406742</v>
      </c>
      <c r="R58" s="106">
        <f t="shared" ref="R58:T58" si="25">SUM(R53:R57)</f>
        <v>33683.81783054876</v>
      </c>
      <c r="S58" s="106">
        <f t="shared" si="25"/>
        <v>34422.124059926857</v>
      </c>
      <c r="T58" s="106">
        <f t="shared" si="25"/>
        <v>133323.04747288238</v>
      </c>
      <c r="U58" s="205"/>
    </row>
    <row r="59" spans="1:21" ht="42.75" customHeight="1" x14ac:dyDescent="0.25">
      <c r="A59" s="71" t="s">
        <v>321</v>
      </c>
      <c r="B59" s="71" t="s">
        <v>170</v>
      </c>
      <c r="C59" s="72" t="s">
        <v>322</v>
      </c>
      <c r="D59" s="71" t="s">
        <v>157</v>
      </c>
      <c r="E59" s="72" t="s">
        <v>323</v>
      </c>
      <c r="F59" s="71" t="s">
        <v>175</v>
      </c>
      <c r="G59" s="72" t="s">
        <v>324</v>
      </c>
      <c r="H59" s="71" t="s">
        <v>161</v>
      </c>
      <c r="I59" s="78" t="s">
        <v>325</v>
      </c>
      <c r="J59" s="75" t="s">
        <v>331</v>
      </c>
      <c r="K59" s="76" t="s">
        <v>326</v>
      </c>
      <c r="L59" s="79" t="s">
        <v>327</v>
      </c>
      <c r="M59" s="87">
        <v>10000</v>
      </c>
      <c r="N59" s="87"/>
      <c r="O59" s="86"/>
      <c r="P59" s="88">
        <f t="shared" ref="P59:P76" si="26">SUM(M59:O59)</f>
        <v>10000</v>
      </c>
      <c r="Q59" s="89"/>
      <c r="R59" s="89"/>
      <c r="S59" s="89"/>
      <c r="T59" s="89"/>
      <c r="U59" s="205"/>
    </row>
    <row r="60" spans="1:21" ht="24" x14ac:dyDescent="0.25">
      <c r="A60" s="71" t="s">
        <v>321</v>
      </c>
      <c r="B60" s="71" t="s">
        <v>170</v>
      </c>
      <c r="C60" s="72" t="s">
        <v>322</v>
      </c>
      <c r="D60" s="71" t="s">
        <v>157</v>
      </c>
      <c r="E60" s="72" t="s">
        <v>323</v>
      </c>
      <c r="F60" s="71" t="s">
        <v>175</v>
      </c>
      <c r="G60" s="72" t="s">
        <v>324</v>
      </c>
      <c r="H60" s="71" t="s">
        <v>161</v>
      </c>
      <c r="I60" s="78" t="s">
        <v>325</v>
      </c>
      <c r="J60" s="75" t="s">
        <v>332</v>
      </c>
      <c r="K60" s="76" t="s">
        <v>328</v>
      </c>
      <c r="L60" s="79" t="s">
        <v>329</v>
      </c>
      <c r="M60" s="87">
        <v>5000</v>
      </c>
      <c r="N60" s="87"/>
      <c r="O60" s="86"/>
      <c r="P60" s="88">
        <f t="shared" si="26"/>
        <v>5000</v>
      </c>
      <c r="Q60" s="89"/>
      <c r="R60" s="89"/>
      <c r="S60" s="89"/>
      <c r="T60" s="89"/>
      <c r="U60" s="205"/>
    </row>
    <row r="61" spans="1:21" ht="48" x14ac:dyDescent="0.25">
      <c r="A61" s="71" t="s">
        <v>321</v>
      </c>
      <c r="B61" s="71" t="s">
        <v>170</v>
      </c>
      <c r="C61" s="72" t="s">
        <v>322</v>
      </c>
      <c r="D61" s="71" t="s">
        <v>157</v>
      </c>
      <c r="E61" s="72" t="s">
        <v>323</v>
      </c>
      <c r="F61" s="71" t="s">
        <v>175</v>
      </c>
      <c r="G61" s="72" t="s">
        <v>324</v>
      </c>
      <c r="H61" s="71" t="s">
        <v>175</v>
      </c>
      <c r="I61" s="78" t="s">
        <v>330</v>
      </c>
      <c r="J61" s="75" t="s">
        <v>331</v>
      </c>
      <c r="K61" s="76" t="s">
        <v>326</v>
      </c>
      <c r="L61" s="79" t="s">
        <v>327</v>
      </c>
      <c r="M61" s="87">
        <v>11000</v>
      </c>
      <c r="N61" s="87"/>
      <c r="O61" s="86"/>
      <c r="P61" s="88">
        <f t="shared" si="26"/>
        <v>11000</v>
      </c>
      <c r="Q61" s="89"/>
      <c r="R61" s="89"/>
      <c r="S61" s="89"/>
      <c r="T61" s="89"/>
      <c r="U61" s="205"/>
    </row>
    <row r="62" spans="1:21" ht="48" x14ac:dyDescent="0.25">
      <c r="A62" s="71" t="s">
        <v>321</v>
      </c>
      <c r="B62" s="71" t="s">
        <v>170</v>
      </c>
      <c r="C62" s="72" t="s">
        <v>322</v>
      </c>
      <c r="D62" s="71" t="s">
        <v>157</v>
      </c>
      <c r="E62" s="72" t="s">
        <v>323</v>
      </c>
      <c r="F62" s="71" t="s">
        <v>175</v>
      </c>
      <c r="G62" s="72" t="s">
        <v>324</v>
      </c>
      <c r="H62" s="71" t="s">
        <v>171</v>
      </c>
      <c r="I62" s="78" t="s">
        <v>333</v>
      </c>
      <c r="J62" s="75" t="s">
        <v>331</v>
      </c>
      <c r="K62" s="76" t="s">
        <v>326</v>
      </c>
      <c r="L62" s="79" t="s">
        <v>327</v>
      </c>
      <c r="M62" s="87">
        <v>6000</v>
      </c>
      <c r="N62" s="87"/>
      <c r="O62" s="86"/>
      <c r="P62" s="88">
        <f t="shared" si="26"/>
        <v>6000</v>
      </c>
      <c r="Q62" s="89"/>
      <c r="R62" s="89"/>
      <c r="S62" s="89"/>
      <c r="T62" s="89"/>
      <c r="U62" s="205"/>
    </row>
    <row r="63" spans="1:21" ht="48" x14ac:dyDescent="0.25">
      <c r="A63" s="71" t="s">
        <v>321</v>
      </c>
      <c r="B63" s="71" t="s">
        <v>170</v>
      </c>
      <c r="C63" s="72" t="s">
        <v>322</v>
      </c>
      <c r="D63" s="71" t="s">
        <v>157</v>
      </c>
      <c r="E63" s="72" t="s">
        <v>323</v>
      </c>
      <c r="F63" s="71" t="s">
        <v>175</v>
      </c>
      <c r="G63" s="72" t="s">
        <v>324</v>
      </c>
      <c r="H63" s="71" t="s">
        <v>334</v>
      </c>
      <c r="I63" s="78" t="s">
        <v>307</v>
      </c>
      <c r="J63" s="75" t="s">
        <v>331</v>
      </c>
      <c r="K63" s="76" t="s">
        <v>326</v>
      </c>
      <c r="L63" s="79" t="s">
        <v>327</v>
      </c>
      <c r="M63" s="87">
        <v>7000</v>
      </c>
      <c r="N63" s="87"/>
      <c r="O63" s="86"/>
      <c r="P63" s="88">
        <f t="shared" si="26"/>
        <v>7000</v>
      </c>
      <c r="Q63" s="89"/>
      <c r="R63" s="89"/>
      <c r="S63" s="89"/>
      <c r="T63" s="89"/>
      <c r="U63" s="205"/>
    </row>
    <row r="64" spans="1:21" ht="48" x14ac:dyDescent="0.25">
      <c r="A64" s="71" t="s">
        <v>321</v>
      </c>
      <c r="B64" s="71" t="s">
        <v>170</v>
      </c>
      <c r="C64" s="72" t="s">
        <v>322</v>
      </c>
      <c r="D64" s="71" t="s">
        <v>157</v>
      </c>
      <c r="E64" s="72" t="s">
        <v>323</v>
      </c>
      <c r="F64" s="71" t="s">
        <v>175</v>
      </c>
      <c r="G64" s="72" t="s">
        <v>324</v>
      </c>
      <c r="H64" s="71" t="s">
        <v>335</v>
      </c>
      <c r="I64" s="78" t="s">
        <v>311</v>
      </c>
      <c r="J64" s="75" t="s">
        <v>331</v>
      </c>
      <c r="K64" s="76" t="s">
        <v>326</v>
      </c>
      <c r="L64" s="79" t="s">
        <v>327</v>
      </c>
      <c r="M64" s="87">
        <v>6000</v>
      </c>
      <c r="N64" s="87"/>
      <c r="O64" s="86"/>
      <c r="P64" s="88">
        <f t="shared" si="26"/>
        <v>6000</v>
      </c>
      <c r="Q64" s="89"/>
      <c r="R64" s="89"/>
      <c r="S64" s="89"/>
      <c r="T64" s="89"/>
      <c r="U64" s="205"/>
    </row>
    <row r="65" spans="1:21" ht="48" x14ac:dyDescent="0.25">
      <c r="A65" s="71" t="s">
        <v>321</v>
      </c>
      <c r="B65" s="71" t="s">
        <v>170</v>
      </c>
      <c r="C65" s="72" t="s">
        <v>322</v>
      </c>
      <c r="D65" s="71" t="s">
        <v>157</v>
      </c>
      <c r="E65" s="72" t="s">
        <v>323</v>
      </c>
      <c r="F65" s="71" t="s">
        <v>175</v>
      </c>
      <c r="G65" s="72" t="s">
        <v>324</v>
      </c>
      <c r="H65" s="71" t="s">
        <v>335</v>
      </c>
      <c r="I65" s="78" t="s">
        <v>526</v>
      </c>
      <c r="J65" s="75" t="s">
        <v>331</v>
      </c>
      <c r="K65" s="76" t="s">
        <v>326</v>
      </c>
      <c r="L65" s="79" t="s">
        <v>327</v>
      </c>
      <c r="M65" s="87">
        <v>10000</v>
      </c>
      <c r="N65" s="87"/>
      <c r="O65" s="86"/>
      <c r="P65" s="88">
        <f t="shared" si="26"/>
        <v>10000</v>
      </c>
      <c r="Q65" s="89"/>
      <c r="R65" s="89"/>
      <c r="S65" s="89"/>
      <c r="T65" s="89"/>
      <c r="U65" s="205"/>
    </row>
    <row r="66" spans="1:21" ht="48" x14ac:dyDescent="0.25">
      <c r="A66" s="71" t="s">
        <v>321</v>
      </c>
      <c r="B66" s="71" t="s">
        <v>170</v>
      </c>
      <c r="C66" s="72" t="s">
        <v>322</v>
      </c>
      <c r="D66" s="71" t="s">
        <v>157</v>
      </c>
      <c r="E66" s="72" t="s">
        <v>323</v>
      </c>
      <c r="F66" s="71" t="s">
        <v>175</v>
      </c>
      <c r="G66" s="72" t="s">
        <v>324</v>
      </c>
      <c r="H66" s="71" t="s">
        <v>335</v>
      </c>
      <c r="I66" s="78" t="s">
        <v>527</v>
      </c>
      <c r="J66" s="75" t="s">
        <v>331</v>
      </c>
      <c r="K66" s="76" t="s">
        <v>326</v>
      </c>
      <c r="L66" s="79" t="s">
        <v>327</v>
      </c>
      <c r="M66" s="87">
        <v>6000</v>
      </c>
      <c r="N66" s="87"/>
      <c r="O66" s="86"/>
      <c r="P66" s="88">
        <f t="shared" si="26"/>
        <v>6000</v>
      </c>
      <c r="Q66" s="89"/>
      <c r="R66" s="89"/>
      <c r="S66" s="89"/>
      <c r="T66" s="89"/>
      <c r="U66" s="205"/>
    </row>
    <row r="67" spans="1:21" ht="24" x14ac:dyDescent="0.25">
      <c r="A67" s="71" t="s">
        <v>321</v>
      </c>
      <c r="B67" s="71" t="s">
        <v>170</v>
      </c>
      <c r="C67" s="72" t="s">
        <v>322</v>
      </c>
      <c r="D67" s="71" t="s">
        <v>157</v>
      </c>
      <c r="E67" s="72" t="s">
        <v>323</v>
      </c>
      <c r="F67" s="71" t="s">
        <v>175</v>
      </c>
      <c r="G67" s="72" t="s">
        <v>324</v>
      </c>
      <c r="H67" s="71" t="s">
        <v>335</v>
      </c>
      <c r="I67" s="78" t="s">
        <v>311</v>
      </c>
      <c r="J67" s="75" t="s">
        <v>332</v>
      </c>
      <c r="K67" s="76" t="s">
        <v>328</v>
      </c>
      <c r="L67" s="79" t="s">
        <v>329</v>
      </c>
      <c r="M67" s="87">
        <f>11266.92-5000</f>
        <v>6266.92</v>
      </c>
      <c r="N67" s="87"/>
      <c r="O67" s="86"/>
      <c r="P67" s="88">
        <f t="shared" si="26"/>
        <v>6266.92</v>
      </c>
      <c r="Q67" s="89"/>
      <c r="R67" s="89"/>
      <c r="S67" s="89"/>
      <c r="T67" s="89"/>
      <c r="U67" s="205"/>
    </row>
    <row r="68" spans="1:21" ht="48" x14ac:dyDescent="0.25">
      <c r="A68" s="71" t="s">
        <v>321</v>
      </c>
      <c r="B68" s="71" t="s">
        <v>170</v>
      </c>
      <c r="C68" s="72" t="s">
        <v>322</v>
      </c>
      <c r="D68" s="71" t="s">
        <v>157</v>
      </c>
      <c r="E68" s="72" t="s">
        <v>323</v>
      </c>
      <c r="F68" s="71" t="s">
        <v>175</v>
      </c>
      <c r="G68" s="72" t="s">
        <v>324</v>
      </c>
      <c r="H68" s="71" t="s">
        <v>336</v>
      </c>
      <c r="I68" s="78" t="s">
        <v>313</v>
      </c>
      <c r="J68" s="75" t="s">
        <v>331</v>
      </c>
      <c r="K68" s="76" t="s">
        <v>326</v>
      </c>
      <c r="L68" s="79" t="s">
        <v>327</v>
      </c>
      <c r="M68" s="87">
        <v>6000</v>
      </c>
      <c r="N68" s="87"/>
      <c r="O68" s="86"/>
      <c r="P68" s="88">
        <f t="shared" si="26"/>
        <v>6000</v>
      </c>
      <c r="Q68" s="89"/>
      <c r="R68" s="89"/>
      <c r="S68" s="89"/>
      <c r="T68" s="89"/>
      <c r="U68" s="205"/>
    </row>
    <row r="69" spans="1:21" ht="24" x14ac:dyDescent="0.25">
      <c r="A69" s="71" t="s">
        <v>321</v>
      </c>
      <c r="B69" s="71" t="s">
        <v>170</v>
      </c>
      <c r="C69" s="72" t="s">
        <v>322</v>
      </c>
      <c r="D69" s="71" t="s">
        <v>157</v>
      </c>
      <c r="E69" s="72" t="s">
        <v>323</v>
      </c>
      <c r="F69" s="71" t="s">
        <v>175</v>
      </c>
      <c r="G69" s="72" t="s">
        <v>324</v>
      </c>
      <c r="H69" s="71" t="s">
        <v>336</v>
      </c>
      <c r="I69" s="78" t="s">
        <v>313</v>
      </c>
      <c r="J69" s="75" t="s">
        <v>332</v>
      </c>
      <c r="K69" s="76" t="s">
        <v>328</v>
      </c>
      <c r="L69" s="79" t="s">
        <v>329</v>
      </c>
      <c r="M69" s="87">
        <v>4000</v>
      </c>
      <c r="N69" s="87"/>
      <c r="O69" s="86"/>
      <c r="P69" s="88">
        <f t="shared" si="26"/>
        <v>4000</v>
      </c>
      <c r="Q69" s="89"/>
      <c r="R69" s="89"/>
      <c r="S69" s="89"/>
      <c r="T69" s="89"/>
      <c r="U69" s="205"/>
    </row>
    <row r="70" spans="1:21" ht="48" x14ac:dyDescent="0.25">
      <c r="A70" s="71" t="s">
        <v>321</v>
      </c>
      <c r="B70" s="71" t="s">
        <v>170</v>
      </c>
      <c r="C70" s="72" t="s">
        <v>322</v>
      </c>
      <c r="D70" s="71" t="s">
        <v>157</v>
      </c>
      <c r="E70" s="72" t="s">
        <v>323</v>
      </c>
      <c r="F70" s="71" t="s">
        <v>175</v>
      </c>
      <c r="G70" s="72" t="s">
        <v>324</v>
      </c>
      <c r="H70" s="71" t="s">
        <v>337</v>
      </c>
      <c r="I70" s="78" t="s">
        <v>315</v>
      </c>
      <c r="J70" s="75" t="s">
        <v>331</v>
      </c>
      <c r="K70" s="76" t="s">
        <v>326</v>
      </c>
      <c r="L70" s="79" t="s">
        <v>327</v>
      </c>
      <c r="M70" s="87">
        <v>30000</v>
      </c>
      <c r="N70" s="87"/>
      <c r="O70" s="86"/>
      <c r="P70" s="88">
        <f t="shared" si="26"/>
        <v>30000</v>
      </c>
      <c r="Q70" s="89"/>
      <c r="R70" s="89"/>
      <c r="S70" s="89"/>
      <c r="T70" s="89"/>
      <c r="U70" s="205"/>
    </row>
    <row r="71" spans="1:21" ht="24" x14ac:dyDescent="0.25">
      <c r="A71" s="71" t="s">
        <v>321</v>
      </c>
      <c r="B71" s="71" t="s">
        <v>170</v>
      </c>
      <c r="C71" s="72" t="s">
        <v>322</v>
      </c>
      <c r="D71" s="71" t="s">
        <v>157</v>
      </c>
      <c r="E71" s="72" t="s">
        <v>323</v>
      </c>
      <c r="F71" s="71" t="s">
        <v>175</v>
      </c>
      <c r="G71" s="72" t="s">
        <v>324</v>
      </c>
      <c r="H71" s="71" t="s">
        <v>337</v>
      </c>
      <c r="I71" s="78" t="s">
        <v>315</v>
      </c>
      <c r="J71" s="75" t="s">
        <v>332</v>
      </c>
      <c r="K71" s="76" t="s">
        <v>328</v>
      </c>
      <c r="L71" s="79" t="s">
        <v>329</v>
      </c>
      <c r="M71" s="87">
        <v>6071.99</v>
      </c>
      <c r="N71" s="87"/>
      <c r="O71" s="86"/>
      <c r="P71" s="88">
        <f t="shared" si="26"/>
        <v>6071.99</v>
      </c>
      <c r="Q71" s="89"/>
      <c r="R71" s="89"/>
      <c r="S71" s="89"/>
      <c r="T71" s="89"/>
      <c r="U71" s="205"/>
    </row>
    <row r="72" spans="1:21" ht="48" x14ac:dyDescent="0.25">
      <c r="A72" s="71" t="s">
        <v>321</v>
      </c>
      <c r="B72" s="71" t="s">
        <v>170</v>
      </c>
      <c r="C72" s="72" t="s">
        <v>322</v>
      </c>
      <c r="D72" s="71" t="s">
        <v>157</v>
      </c>
      <c r="E72" s="72" t="s">
        <v>323</v>
      </c>
      <c r="F72" s="71" t="s">
        <v>175</v>
      </c>
      <c r="G72" s="72" t="s">
        <v>324</v>
      </c>
      <c r="H72" s="71" t="s">
        <v>338</v>
      </c>
      <c r="I72" s="78" t="s">
        <v>317</v>
      </c>
      <c r="J72" s="75" t="s">
        <v>331</v>
      </c>
      <c r="K72" s="76" t="s">
        <v>326</v>
      </c>
      <c r="L72" s="79" t="s">
        <v>327</v>
      </c>
      <c r="M72" s="87">
        <v>15000</v>
      </c>
      <c r="N72" s="87"/>
      <c r="O72" s="86"/>
      <c r="P72" s="88">
        <f t="shared" si="26"/>
        <v>15000</v>
      </c>
      <c r="Q72" s="89"/>
      <c r="R72" s="89"/>
      <c r="S72" s="89"/>
      <c r="T72" s="89"/>
      <c r="U72" s="205"/>
    </row>
    <row r="73" spans="1:21" ht="24" x14ac:dyDescent="0.25">
      <c r="A73" s="71" t="s">
        <v>321</v>
      </c>
      <c r="B73" s="71" t="s">
        <v>170</v>
      </c>
      <c r="C73" s="72" t="s">
        <v>322</v>
      </c>
      <c r="D73" s="71" t="s">
        <v>157</v>
      </c>
      <c r="E73" s="72" t="s">
        <v>323</v>
      </c>
      <c r="F73" s="71" t="s">
        <v>175</v>
      </c>
      <c r="G73" s="72" t="s">
        <v>324</v>
      </c>
      <c r="H73" s="71" t="s">
        <v>338</v>
      </c>
      <c r="I73" s="78" t="s">
        <v>317</v>
      </c>
      <c r="J73" s="75" t="s">
        <v>332</v>
      </c>
      <c r="K73" s="76" t="s">
        <v>328</v>
      </c>
      <c r="L73" s="79" t="s">
        <v>329</v>
      </c>
      <c r="M73" s="87">
        <v>7000</v>
      </c>
      <c r="N73" s="87"/>
      <c r="O73" s="86"/>
      <c r="P73" s="88">
        <f t="shared" si="26"/>
        <v>7000</v>
      </c>
      <c r="Q73" s="89"/>
      <c r="R73" s="89"/>
      <c r="S73" s="89"/>
      <c r="T73" s="89"/>
      <c r="U73" s="205"/>
    </row>
    <row r="74" spans="1:21" ht="48" x14ac:dyDescent="0.25">
      <c r="A74" s="71" t="s">
        <v>321</v>
      </c>
      <c r="B74" s="71" t="s">
        <v>170</v>
      </c>
      <c r="C74" s="72" t="s">
        <v>322</v>
      </c>
      <c r="D74" s="71" t="s">
        <v>157</v>
      </c>
      <c r="E74" s="72" t="s">
        <v>323</v>
      </c>
      <c r="F74" s="71" t="s">
        <v>175</v>
      </c>
      <c r="G74" s="72" t="s">
        <v>324</v>
      </c>
      <c r="H74" s="71" t="s">
        <v>339</v>
      </c>
      <c r="I74" s="78" t="s">
        <v>318</v>
      </c>
      <c r="J74" s="75" t="s">
        <v>331</v>
      </c>
      <c r="K74" s="76" t="s">
        <v>326</v>
      </c>
      <c r="L74" s="79" t="s">
        <v>327</v>
      </c>
      <c r="M74" s="87">
        <v>18000</v>
      </c>
      <c r="N74" s="87"/>
      <c r="O74" s="86"/>
      <c r="P74" s="88">
        <f t="shared" si="26"/>
        <v>18000</v>
      </c>
      <c r="Q74" s="89"/>
      <c r="R74" s="89"/>
      <c r="S74" s="89"/>
      <c r="T74" s="89"/>
      <c r="U74" s="205"/>
    </row>
    <row r="75" spans="1:21" ht="24" x14ac:dyDescent="0.25">
      <c r="A75" s="71" t="s">
        <v>321</v>
      </c>
      <c r="B75" s="71" t="s">
        <v>170</v>
      </c>
      <c r="C75" s="72" t="s">
        <v>322</v>
      </c>
      <c r="D75" s="71" t="s">
        <v>157</v>
      </c>
      <c r="E75" s="72" t="s">
        <v>323</v>
      </c>
      <c r="F75" s="71" t="s">
        <v>175</v>
      </c>
      <c r="G75" s="72" t="s">
        <v>324</v>
      </c>
      <c r="H75" s="71" t="s">
        <v>339</v>
      </c>
      <c r="I75" s="78" t="s">
        <v>318</v>
      </c>
      <c r="J75" s="75" t="s">
        <v>332</v>
      </c>
      <c r="K75" s="76" t="s">
        <v>328</v>
      </c>
      <c r="L75" s="79" t="s">
        <v>329</v>
      </c>
      <c r="M75" s="87">
        <v>3152.84</v>
      </c>
      <c r="N75" s="87"/>
      <c r="O75" s="86"/>
      <c r="P75" s="88">
        <f t="shared" si="26"/>
        <v>3152.84</v>
      </c>
      <c r="Q75" s="89"/>
      <c r="R75" s="89"/>
      <c r="S75" s="89"/>
      <c r="T75" s="89"/>
      <c r="U75" s="205"/>
    </row>
    <row r="76" spans="1:21" ht="48" x14ac:dyDescent="0.25">
      <c r="A76" s="71" t="s">
        <v>321</v>
      </c>
      <c r="B76" s="71" t="s">
        <v>170</v>
      </c>
      <c r="C76" s="72" t="s">
        <v>322</v>
      </c>
      <c r="D76" s="71" t="s">
        <v>157</v>
      </c>
      <c r="E76" s="72" t="s">
        <v>323</v>
      </c>
      <c r="F76" s="71" t="s">
        <v>175</v>
      </c>
      <c r="G76" s="72" t="s">
        <v>324</v>
      </c>
      <c r="H76" s="71" t="s">
        <v>340</v>
      </c>
      <c r="I76" s="78" t="s">
        <v>319</v>
      </c>
      <c r="J76" s="75" t="s">
        <v>331</v>
      </c>
      <c r="K76" s="76" t="s">
        <v>326</v>
      </c>
      <c r="L76" s="79" t="s">
        <v>341</v>
      </c>
      <c r="M76" s="87">
        <v>10000</v>
      </c>
      <c r="N76" s="87"/>
      <c r="O76" s="86"/>
      <c r="P76" s="88">
        <f t="shared" si="26"/>
        <v>10000</v>
      </c>
      <c r="Q76" s="89"/>
      <c r="R76" s="89"/>
      <c r="S76" s="89"/>
      <c r="T76" s="89"/>
      <c r="U76" s="205"/>
    </row>
    <row r="77" spans="1:21" ht="12" customHeight="1" x14ac:dyDescent="0.25">
      <c r="A77" s="103"/>
      <c r="B77" s="103"/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104"/>
      <c r="N77" s="104"/>
      <c r="O77" s="104"/>
      <c r="P77" s="105">
        <f>SUM(P59:P76)</f>
        <v>166491.75</v>
      </c>
      <c r="Q77" s="106">
        <f>SUM(Q59:Q76)</f>
        <v>0</v>
      </c>
      <c r="R77" s="106">
        <f>SUM(R59:R76)</f>
        <v>0</v>
      </c>
      <c r="S77" s="106">
        <f>SUM(S59:S76)</f>
        <v>0</v>
      </c>
      <c r="T77" s="106">
        <f>SUM(T59:T76)</f>
        <v>0</v>
      </c>
      <c r="U77" s="205"/>
    </row>
    <row r="79" spans="1:21" ht="15.75" thickBot="1" x14ac:dyDescent="0.3"/>
    <row r="80" spans="1:21" ht="21.75" thickBot="1" x14ac:dyDescent="0.4">
      <c r="L80" s="110" t="s">
        <v>423</v>
      </c>
      <c r="P80" s="111">
        <f>+P77+P58+P52+P41+P36+P19+P11</f>
        <v>21306338.700000003</v>
      </c>
    </row>
    <row r="83" spans="5:16" ht="18.75" x14ac:dyDescent="0.3">
      <c r="E83" s="29" t="s">
        <v>661</v>
      </c>
      <c r="F83" s="29"/>
      <c r="G83" s="34"/>
      <c r="H83" s="34"/>
      <c r="I83" s="29" t="s">
        <v>663</v>
      </c>
      <c r="J83" s="30"/>
      <c r="K83" s="29"/>
      <c r="L83" s="29"/>
      <c r="M83" s="29" t="s">
        <v>667</v>
      </c>
      <c r="N83" s="29"/>
      <c r="O83" s="29"/>
      <c r="P83" s="117"/>
    </row>
    <row r="84" spans="5:16" ht="18.75" x14ac:dyDescent="0.3">
      <c r="E84" s="29" t="s">
        <v>662</v>
      </c>
      <c r="F84" s="29"/>
      <c r="G84" s="34"/>
      <c r="H84" s="34"/>
      <c r="I84" s="29" t="s">
        <v>664</v>
      </c>
      <c r="J84" s="29"/>
      <c r="K84" s="29"/>
      <c r="L84" s="29"/>
      <c r="M84" s="29" t="s">
        <v>668</v>
      </c>
      <c r="N84" s="29"/>
      <c r="O84" s="29"/>
    </row>
    <row r="85" spans="5:16" ht="18.75" x14ac:dyDescent="0.3">
      <c r="E85" s="29" t="s">
        <v>666</v>
      </c>
      <c r="F85" s="29"/>
      <c r="G85" s="34"/>
      <c r="H85" s="34"/>
      <c r="I85" s="29" t="s">
        <v>665</v>
      </c>
      <c r="J85" s="29"/>
      <c r="K85" s="29"/>
      <c r="L85" s="29"/>
      <c r="M85" s="29" t="s">
        <v>669</v>
      </c>
      <c r="N85" s="29"/>
      <c r="O85" s="29"/>
    </row>
    <row r="86" spans="5:16" ht="18.75" x14ac:dyDescent="0.3">
      <c r="E86" s="29"/>
      <c r="F86" s="29"/>
      <c r="G86" s="34"/>
      <c r="H86" s="34"/>
      <c r="I86" s="29"/>
      <c r="J86" s="29"/>
      <c r="K86" s="29"/>
      <c r="L86" s="29"/>
      <c r="M86" s="29"/>
      <c r="N86" s="29"/>
      <c r="O86" s="29"/>
    </row>
  </sheetData>
  <mergeCells count="18">
    <mergeCell ref="T3:T4"/>
    <mergeCell ref="U2:U4"/>
    <mergeCell ref="A2:T2"/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M3:O3"/>
    <mergeCell ref="P3:P4"/>
    <mergeCell ref="Q3:S3"/>
  </mergeCells>
  <pageMargins left="0.70866141732283472" right="0.70866141732283472" top="0.74803149606299213" bottom="0.74803149606299213" header="0.31496062992125984" footer="0.31496062992125984"/>
  <pageSetup paperSize="8" scale="55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PLAN PLURIANUAL CUATRIANUAL</vt:lpstr>
      <vt:lpstr>POA 2021</vt:lpstr>
      <vt:lpstr>POA Bienes y Servicios ACTUALIZ</vt:lpstr>
      <vt:lpstr>'PLAN PLURIANUAL CUATRIANUAL'!Títulos_a_imprimir</vt:lpstr>
      <vt:lpstr>'POA 2021'!Títulos_a_imprimir</vt:lpstr>
      <vt:lpstr>'POA Bienes y Servicios ACTUALIZ'!Títulos_a_imprimir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kcueva</dc:creator>
  <cp:lastModifiedBy>PROYECTOS</cp:lastModifiedBy>
  <cp:lastPrinted>2020-10-05T21:25:42Z</cp:lastPrinted>
  <dcterms:created xsi:type="dcterms:W3CDTF">2016-07-26T15:14:18Z</dcterms:created>
  <dcterms:modified xsi:type="dcterms:W3CDTF">2022-01-19T17:03:01Z</dcterms:modified>
</cp:coreProperties>
</file>