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955" windowHeight="8760"/>
  </bookViews>
  <sheets>
    <sheet name="Hoja2" sheetId="2" r:id="rId1"/>
  </sheets>
  <calcPr calcId="152511"/>
</workbook>
</file>

<file path=xl/calcChain.xml><?xml version="1.0" encoding="utf-8"?>
<calcChain xmlns="http://schemas.openxmlformats.org/spreadsheetml/2006/main">
  <c r="B44" i="2" l="1"/>
  <c r="B46" i="2" s="1"/>
  <c r="C4" i="2"/>
  <c r="G22" i="2" l="1"/>
  <c r="G15" i="2"/>
  <c r="C36" i="2"/>
  <c r="F22" i="2" s="1"/>
  <c r="F20" i="2"/>
  <c r="G20" i="2" s="1"/>
  <c r="F19" i="2"/>
  <c r="G19" i="2" s="1"/>
  <c r="F18" i="2"/>
  <c r="G18" i="2" s="1"/>
  <c r="F15" i="2"/>
  <c r="F17" i="2"/>
  <c r="G17" i="2" s="1"/>
  <c r="F14" i="2"/>
  <c r="G14" i="2" s="1"/>
  <c r="F13" i="2"/>
  <c r="G13" i="2" s="1"/>
  <c r="F12" i="2"/>
  <c r="G12" i="2" s="1"/>
  <c r="F11" i="2"/>
  <c r="G11" i="2" s="1"/>
  <c r="C35" i="2"/>
  <c r="C34" i="2"/>
  <c r="C33" i="2"/>
  <c r="C29" i="2"/>
  <c r="C27" i="2"/>
  <c r="C26" i="2"/>
  <c r="C23" i="2"/>
  <c r="C17" i="2"/>
  <c r="C9" i="2"/>
  <c r="B39" i="2"/>
  <c r="B25" i="2"/>
  <c r="B9" i="2"/>
  <c r="G23" i="2" l="1"/>
  <c r="H12" i="2" s="1"/>
  <c r="F23" i="2"/>
  <c r="H18" i="2" l="1"/>
  <c r="H13" i="2"/>
  <c r="H22" i="2"/>
  <c r="H17" i="2"/>
  <c r="H20" i="2"/>
  <c r="H15" i="2"/>
  <c r="H11" i="2"/>
  <c r="H19" i="2"/>
  <c r="H14" i="2"/>
  <c r="H23" i="2" l="1"/>
</calcChain>
</file>

<file path=xl/sharedStrings.xml><?xml version="1.0" encoding="utf-8"?>
<sst xmlns="http://schemas.openxmlformats.org/spreadsheetml/2006/main" count="56" uniqueCount="50">
  <si>
    <t>PATRONATO</t>
  </si>
  <si>
    <t>CENTRO INFANTIL MAYORISTA</t>
  </si>
  <si>
    <t>CENTRO INFANTIL CENTRO COMERCIAL</t>
  </si>
  <si>
    <t>SAN JERÓNIMO</t>
  </si>
  <si>
    <t>CENTRO SN SEBASTIÁN</t>
  </si>
  <si>
    <t>PISCINA</t>
  </si>
  <si>
    <t>CENTRO INFANTIL PITAS</t>
  </si>
  <si>
    <t>CENTRO MATERNO JEG</t>
  </si>
  <si>
    <t>ESTACIÓN DE AUXILIO</t>
  </si>
  <si>
    <t>CENTRO MADRES ADOLERSCENTES</t>
  </si>
  <si>
    <t>CENTRO DISCAPACIDAD</t>
  </si>
  <si>
    <t>CENTRO DEL ADULTO MAYOR</t>
  </si>
  <si>
    <t>ESTACIÓN JUVENIL</t>
  </si>
  <si>
    <t>APOYO FAMILIAR Y CUSTODIA FAMILIAR</t>
  </si>
  <si>
    <t>MOVILIDAD HUMANA</t>
  </si>
  <si>
    <t>ETI</t>
  </si>
  <si>
    <t>RENACER</t>
  </si>
  <si>
    <t>CENTRO INFANTIL V. EMILIO</t>
  </si>
  <si>
    <t>APOYO FAMILIAR Y FAMILIA AMPLIADA</t>
  </si>
  <si>
    <t>CENTRO INFANTIL EL PRADO</t>
  </si>
  <si>
    <t>ESTANCIA VILCABAMBA</t>
  </si>
  <si>
    <t>ACOGIMIENTO SAN GERÓNIMO</t>
  </si>
  <si>
    <t>DISCAPACIDAD</t>
  </si>
  <si>
    <t>APOYO Y CUSTODIA FAMILIAR</t>
  </si>
  <si>
    <t>ADULTOS MAYORES</t>
  </si>
  <si>
    <t>NIÑOS, NIÑAS Y ADOLESCENTES</t>
  </si>
  <si>
    <t>JÓVENES</t>
  </si>
  <si>
    <t>MUJERES EMBARAZADAS</t>
  </si>
  <si>
    <t>PERSONAS USUARIAS Y CONSUMIDORAS</t>
  </si>
  <si>
    <t>PERSONAS EN SITUACIÓN DE RIESGO</t>
  </si>
  <si>
    <t>VÍCTIMAS DE VIOLENCIA DOMÉSTICA Y SEXUAL</t>
  </si>
  <si>
    <t>MALTRATO INFANTIL</t>
  </si>
  <si>
    <t>ATENCIÓN HOGAR Y DISCAPACIDAD</t>
  </si>
  <si>
    <t>ATENCIÓN DOMICILIARIA A. MAYOR</t>
  </si>
  <si>
    <t>COMEDOR POPULAR SABOR A ESPERANZA</t>
  </si>
  <si>
    <t>CENTRO SAN JUAN BOSCO</t>
  </si>
  <si>
    <t>ALMACEN</t>
  </si>
  <si>
    <t>MUJERES Y DESARROLLO LOCAL</t>
  </si>
  <si>
    <t>TOTAL</t>
  </si>
  <si>
    <t>CCNA</t>
  </si>
  <si>
    <t>EDUCACIÓN CULTURA Y DEPORTE</t>
  </si>
  <si>
    <t>INVERSIÓN EN GRUPOS DE ATENCIÓN PRIORITARIA</t>
  </si>
  <si>
    <t>TOTAL DE INGRESOS NO TRIBUTARIOS 2019</t>
  </si>
  <si>
    <t>10% DESTINADO A LOS GRUPOS VULNERABLES</t>
  </si>
  <si>
    <t>CAMPAMENTOS</t>
  </si>
  <si>
    <t>GASTOS EN CENTRO DE APOYO SOCIAL MUNICIPAL</t>
  </si>
  <si>
    <t>SE HA INVERTIDO EN GRUPOS VULNERABLES 2019</t>
  </si>
  <si>
    <t>Fuente: Dirección Financiera - Presupuestos</t>
  </si>
  <si>
    <t>INVERSIÓN</t>
  </si>
  <si>
    <t>PORCENTAJE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</si>
</sst>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3">
    <xf numFmtId="0" fontId="0" fillId="0" borderId="0" xfId="0"/>
    <xf numFmtId="43" fontId="0" fillId="0" borderId="0" xfId="1" applyFont="1"/>
    <xf numFmtId="0" fontId="0" fillId="0" borderId="1" xfId="0" applyBorder="1"/>
    <xf numFmtId="43" fontId="0" fillId="0" borderId="1" xfId="1" applyFont="1" applyBorder="1"/>
    <xf numFmtId="0" fontId="0" fillId="2" borderId="1" xfId="0" applyFill="1" applyBorder="1"/>
    <xf numFmtId="0" fontId="0" fillId="3" borderId="1" xfId="0" applyFill="1" applyBorder="1"/>
    <xf numFmtId="43" fontId="0" fillId="3" borderId="1" xfId="1" applyFont="1" applyFill="1" applyBorder="1"/>
    <xf numFmtId="0" fontId="0" fillId="4" borderId="1" xfId="0" applyFill="1" applyBorder="1"/>
    <xf numFmtId="43" fontId="0" fillId="4" borderId="1" xfId="1" applyFont="1" applyFill="1" applyBorder="1"/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43" fontId="0" fillId="7" borderId="1" xfId="1" applyFont="1" applyFill="1" applyBorder="1"/>
    <xf numFmtId="0" fontId="0" fillId="8" borderId="1" xfId="0" applyFill="1" applyBorder="1"/>
    <xf numFmtId="43" fontId="0" fillId="8" borderId="1" xfId="1" applyFont="1" applyFill="1" applyBorder="1"/>
    <xf numFmtId="43" fontId="0" fillId="0" borderId="0" xfId="0" applyNumberFormat="1"/>
    <xf numFmtId="43" fontId="0" fillId="6" borderId="1" xfId="1" applyFont="1" applyFill="1" applyBorder="1"/>
    <xf numFmtId="43" fontId="0" fillId="5" borderId="1" xfId="1" applyFont="1" applyFill="1" applyBorder="1"/>
    <xf numFmtId="0" fontId="0" fillId="9" borderId="1" xfId="0" applyFill="1" applyBorder="1"/>
    <xf numFmtId="43" fontId="0" fillId="9" borderId="1" xfId="1" applyFont="1" applyFill="1" applyBorder="1"/>
    <xf numFmtId="0" fontId="0" fillId="10" borderId="1" xfId="0" applyFill="1" applyBorder="1"/>
    <xf numFmtId="43" fontId="0" fillId="10" borderId="1" xfId="1" applyFont="1" applyFill="1" applyBorder="1"/>
    <xf numFmtId="43" fontId="0" fillId="2" borderId="1" xfId="1" applyFont="1" applyFill="1" applyBorder="1"/>
    <xf numFmtId="0" fontId="2" fillId="8" borderId="1" xfId="0" applyFont="1" applyFill="1" applyBorder="1"/>
    <xf numFmtId="43" fontId="0" fillId="0" borderId="1" xfId="0" applyNumberFormat="1" applyBorder="1"/>
    <xf numFmtId="0" fontId="2" fillId="0" borderId="0" xfId="0" applyFont="1"/>
    <xf numFmtId="0" fontId="2" fillId="0" borderId="1" xfId="0" applyFont="1" applyBorder="1"/>
    <xf numFmtId="43" fontId="2" fillId="0" borderId="1" xfId="1" applyFont="1" applyBorder="1"/>
    <xf numFmtId="0" fontId="0" fillId="11" borderId="1" xfId="0" applyFill="1" applyBorder="1"/>
    <xf numFmtId="43" fontId="0" fillId="11" borderId="1" xfId="1" applyFont="1" applyFill="1" applyBorder="1"/>
    <xf numFmtId="0" fontId="2" fillId="12" borderId="0" xfId="0" applyFont="1" applyFill="1"/>
    <xf numFmtId="43" fontId="0" fillId="12" borderId="0" xfId="1" applyFont="1" applyFill="1"/>
    <xf numFmtId="43" fontId="2" fillId="12" borderId="0" xfId="1" applyFont="1" applyFill="1"/>
    <xf numFmtId="164" fontId="2" fillId="12" borderId="0" xfId="2" applyNumberFormat="1" applyFont="1" applyFill="1"/>
    <xf numFmtId="43" fontId="0" fillId="0" borderId="2" xfId="0" applyNumberFormat="1" applyBorder="1" applyAlignment="1">
      <alignment horizontal="center"/>
    </xf>
    <xf numFmtId="43" fontId="0" fillId="0" borderId="3" xfId="0" applyNumberFormat="1" applyBorder="1" applyAlignment="1">
      <alignment horizontal="center"/>
    </xf>
    <xf numFmtId="43" fontId="0" fillId="3" borderId="2" xfId="1" applyFont="1" applyFill="1" applyBorder="1" applyAlignment="1">
      <alignment horizontal="center" vertical="center"/>
    </xf>
    <xf numFmtId="43" fontId="0" fillId="3" borderId="4" xfId="1" applyFont="1" applyFill="1" applyBorder="1" applyAlignment="1">
      <alignment horizontal="center" vertical="center"/>
    </xf>
    <xf numFmtId="43" fontId="0" fillId="3" borderId="3" xfId="1" applyFont="1" applyFill="1" applyBorder="1" applyAlignment="1">
      <alignment horizontal="center" vertical="center"/>
    </xf>
    <xf numFmtId="43" fontId="0" fillId="10" borderId="2" xfId="1" applyFont="1" applyFill="1" applyBorder="1" applyAlignment="1">
      <alignment horizontal="center" vertical="center"/>
    </xf>
    <xf numFmtId="43" fontId="0" fillId="10" borderId="4" xfId="1" applyFont="1" applyFill="1" applyBorder="1" applyAlignment="1">
      <alignment horizontal="center" vertical="center"/>
    </xf>
    <xf numFmtId="43" fontId="0" fillId="10" borderId="3" xfId="1" applyFont="1" applyFill="1" applyBorder="1" applyAlignment="1">
      <alignment horizontal="center" vertical="center"/>
    </xf>
    <xf numFmtId="43" fontId="0" fillId="8" borderId="2" xfId="1" applyFont="1" applyFill="1" applyBorder="1" applyAlignment="1">
      <alignment horizontal="center" vertical="center"/>
    </xf>
    <xf numFmtId="43" fontId="0" fillId="8" borderId="4" xfId="1" applyFont="1" applyFill="1" applyBorder="1" applyAlignment="1">
      <alignment horizontal="center" vertical="center"/>
    </xf>
    <xf numFmtId="43" fontId="0" fillId="8" borderId="3" xfId="1" applyFont="1" applyFill="1" applyBorder="1" applyAlignment="1">
      <alignment horizontal="center" vertical="center"/>
    </xf>
    <xf numFmtId="43" fontId="0" fillId="9" borderId="2" xfId="1" applyFont="1" applyFill="1" applyBorder="1" applyAlignment="1">
      <alignment horizontal="center" vertical="center"/>
    </xf>
    <xf numFmtId="43" fontId="0" fillId="9" borderId="3" xfId="1" applyFont="1" applyFill="1" applyBorder="1" applyAlignment="1">
      <alignment horizontal="center" vertical="center"/>
    </xf>
    <xf numFmtId="43" fontId="0" fillId="2" borderId="2" xfId="1" applyFont="1" applyFill="1" applyBorder="1" applyAlignment="1">
      <alignment horizontal="center" vertical="center"/>
    </xf>
    <xf numFmtId="43" fontId="0" fillId="2" borderId="4" xfId="1" applyFont="1" applyFill="1" applyBorder="1" applyAlignment="1">
      <alignment horizontal="center" vertical="center"/>
    </xf>
    <xf numFmtId="43" fontId="0" fillId="2" borderId="3" xfId="1" applyFont="1" applyFill="1" applyBorder="1" applyAlignment="1">
      <alignment horizontal="center" vertical="center"/>
    </xf>
    <xf numFmtId="43" fontId="0" fillId="6" borderId="2" xfId="1" applyFont="1" applyFill="1" applyBorder="1" applyAlignment="1">
      <alignment horizontal="center" vertical="center"/>
    </xf>
    <xf numFmtId="43" fontId="0" fillId="6" borderId="4" xfId="1" applyFont="1" applyFill="1" applyBorder="1" applyAlignment="1">
      <alignment horizontal="center" vertical="center"/>
    </xf>
    <xf numFmtId="43" fontId="0" fillId="6" borderId="3" xfId="1" applyFont="1" applyFill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tabSelected="1" workbookViewId="0">
      <selection activeCell="E37" sqref="E37"/>
    </sheetView>
  </sheetViews>
  <sheetFormatPr baseColWidth="10" defaultRowHeight="15" x14ac:dyDescent="0.25"/>
  <cols>
    <col min="1" max="1" width="37.28515625" customWidth="1"/>
    <col min="2" max="2" width="15.7109375" style="1" customWidth="1"/>
    <col min="3" max="3" width="17.28515625" customWidth="1"/>
    <col min="4" max="4" width="13.140625" bestFit="1" customWidth="1"/>
    <col min="5" max="5" width="43.140625" customWidth="1"/>
    <col min="6" max="6" width="13.5703125" customWidth="1"/>
    <col min="7" max="7" width="13.140625" bestFit="1" customWidth="1"/>
  </cols>
  <sheetData>
    <row r="1" spans="1:8" x14ac:dyDescent="0.25">
      <c r="A1" s="25" t="s">
        <v>41</v>
      </c>
    </row>
    <row r="2" spans="1:8" x14ac:dyDescent="0.25">
      <c r="A2" s="25"/>
      <c r="C2" s="1"/>
    </row>
    <row r="3" spans="1:8" x14ac:dyDescent="0.25">
      <c r="A3" s="25" t="s">
        <v>42</v>
      </c>
      <c r="C3" s="1">
        <v>29505604.690000001</v>
      </c>
    </row>
    <row r="4" spans="1:8" x14ac:dyDescent="0.25">
      <c r="A4" s="25" t="s">
        <v>43</v>
      </c>
      <c r="C4" s="1">
        <f>+C3*10%</f>
        <v>2950560.4690000005</v>
      </c>
    </row>
    <row r="5" spans="1:8" x14ac:dyDescent="0.25">
      <c r="A5" s="25"/>
    </row>
    <row r="6" spans="1:8" x14ac:dyDescent="0.25">
      <c r="A6" s="30" t="s">
        <v>46</v>
      </c>
      <c r="B6" s="31"/>
      <c r="C6" s="32">
        <v>8822687.6999999993</v>
      </c>
      <c r="D6" s="33">
        <v>0.29899999999999999</v>
      </c>
    </row>
    <row r="7" spans="1:8" x14ac:dyDescent="0.25">
      <c r="A7" s="25"/>
    </row>
    <row r="8" spans="1:8" x14ac:dyDescent="0.25">
      <c r="A8" s="25" t="s">
        <v>45</v>
      </c>
    </row>
    <row r="9" spans="1:8" x14ac:dyDescent="0.25">
      <c r="A9" s="5" t="s">
        <v>44</v>
      </c>
      <c r="B9" s="6">
        <f>2866+3000+2576+2576</f>
        <v>11018</v>
      </c>
      <c r="C9" s="36">
        <f>SUM(B9:B16)</f>
        <v>458090.21</v>
      </c>
    </row>
    <row r="10" spans="1:8" x14ac:dyDescent="0.25">
      <c r="A10" s="5" t="s">
        <v>35</v>
      </c>
      <c r="B10" s="6">
        <v>8875.2900000000009</v>
      </c>
      <c r="C10" s="37"/>
      <c r="E10" s="2"/>
      <c r="F10" s="3" t="s">
        <v>48</v>
      </c>
      <c r="G10" s="2"/>
      <c r="H10" s="2" t="s">
        <v>49</v>
      </c>
    </row>
    <row r="11" spans="1:8" x14ac:dyDescent="0.25">
      <c r="A11" s="5" t="s">
        <v>1</v>
      </c>
      <c r="B11" s="6">
        <v>58491.14</v>
      </c>
      <c r="C11" s="37"/>
      <c r="E11" s="4" t="s">
        <v>24</v>
      </c>
      <c r="F11" s="3">
        <f>+C29</f>
        <v>464318.93</v>
      </c>
      <c r="G11" s="24">
        <f>+F11</f>
        <v>464318.93</v>
      </c>
      <c r="H11" s="24">
        <f>+G11*100/G23</f>
        <v>5.2627832446115033</v>
      </c>
    </row>
    <row r="12" spans="1:8" x14ac:dyDescent="0.25">
      <c r="A12" s="5" t="s">
        <v>2</v>
      </c>
      <c r="B12" s="6">
        <v>328477.78000000003</v>
      </c>
      <c r="C12" s="37"/>
      <c r="E12" s="5" t="s">
        <v>25</v>
      </c>
      <c r="F12" s="3">
        <f>+C9</f>
        <v>458090.21</v>
      </c>
      <c r="G12" s="24">
        <f>+F12</f>
        <v>458090.21</v>
      </c>
      <c r="H12" s="24">
        <f>+G12*100/G23</f>
        <v>5.1921843499005416</v>
      </c>
    </row>
    <row r="13" spans="1:8" x14ac:dyDescent="0.25">
      <c r="A13" s="5" t="s">
        <v>17</v>
      </c>
      <c r="B13" s="6">
        <v>16807</v>
      </c>
      <c r="C13" s="37"/>
      <c r="E13" s="13" t="s">
        <v>27</v>
      </c>
      <c r="F13" s="3">
        <f>+C23</f>
        <v>219969.68</v>
      </c>
      <c r="G13" s="24">
        <f>+F13</f>
        <v>219969.68</v>
      </c>
      <c r="H13" s="24">
        <f>+G13*100/G23</f>
        <v>2.4932275456151531</v>
      </c>
    </row>
    <row r="14" spans="1:8" x14ac:dyDescent="0.25">
      <c r="A14" s="5" t="s">
        <v>4</v>
      </c>
      <c r="B14" s="6">
        <v>16807</v>
      </c>
      <c r="C14" s="37"/>
      <c r="E14" s="9" t="s">
        <v>14</v>
      </c>
      <c r="F14" s="3">
        <f>+C34</f>
        <v>18497</v>
      </c>
      <c r="G14" s="24">
        <f>+F14</f>
        <v>18497</v>
      </c>
      <c r="H14" s="24">
        <f>+G14*100/G23</f>
        <v>0.20965266627311313</v>
      </c>
    </row>
    <row r="15" spans="1:8" x14ac:dyDescent="0.25">
      <c r="A15" s="5" t="s">
        <v>6</v>
      </c>
      <c r="B15" s="6">
        <v>13807</v>
      </c>
      <c r="C15" s="37"/>
      <c r="E15" s="7" t="s">
        <v>26</v>
      </c>
      <c r="F15" s="3">
        <f>+B33</f>
        <v>62664.6</v>
      </c>
      <c r="G15" s="34">
        <f>SUM(F15:F16)</f>
        <v>4110227.1</v>
      </c>
      <c r="H15" s="34">
        <f>+G15*100/G23</f>
        <v>46.587017921987652</v>
      </c>
    </row>
    <row r="16" spans="1:8" x14ac:dyDescent="0.25">
      <c r="A16" s="5" t="s">
        <v>19</v>
      </c>
      <c r="B16" s="6">
        <v>3807</v>
      </c>
      <c r="C16" s="38"/>
      <c r="D16" s="15"/>
      <c r="E16" s="7" t="s">
        <v>40</v>
      </c>
      <c r="F16" s="3">
        <v>4047562.5</v>
      </c>
      <c r="G16" s="35"/>
      <c r="H16" s="35"/>
    </row>
    <row r="17" spans="1:8" x14ac:dyDescent="0.25">
      <c r="A17" s="20" t="s">
        <v>3</v>
      </c>
      <c r="B17" s="21">
        <v>70003.990000000005</v>
      </c>
      <c r="C17" s="39">
        <f>SUM(B17:B22)</f>
        <v>163723.19000000003</v>
      </c>
      <c r="E17" s="10" t="s">
        <v>28</v>
      </c>
      <c r="F17" s="3">
        <f>+C26</f>
        <v>169553.17</v>
      </c>
      <c r="G17" s="24">
        <f>+F17</f>
        <v>169553.17</v>
      </c>
      <c r="H17" s="24">
        <f>+G17*100/G23</f>
        <v>1.9217859201794032</v>
      </c>
    </row>
    <row r="18" spans="1:8" x14ac:dyDescent="0.25">
      <c r="A18" s="20" t="s">
        <v>13</v>
      </c>
      <c r="B18" s="21">
        <v>8652.6</v>
      </c>
      <c r="C18" s="40"/>
      <c r="E18" s="11" t="s">
        <v>30</v>
      </c>
      <c r="F18" s="3">
        <f>+C35</f>
        <v>21154.45</v>
      </c>
      <c r="G18" s="24">
        <f>+F18</f>
        <v>21154.45</v>
      </c>
      <c r="H18" s="24">
        <f>+G18*100/G23</f>
        <v>0.2397733062681115</v>
      </c>
    </row>
    <row r="19" spans="1:8" x14ac:dyDescent="0.25">
      <c r="A19" s="20" t="s">
        <v>21</v>
      </c>
      <c r="B19" s="21">
        <v>36687.589999999997</v>
      </c>
      <c r="C19" s="40"/>
      <c r="E19" s="18" t="s">
        <v>22</v>
      </c>
      <c r="F19" s="3">
        <f>+C27</f>
        <v>97262.64</v>
      </c>
      <c r="G19" s="24">
        <f>+F19</f>
        <v>97262.64</v>
      </c>
      <c r="H19" s="24">
        <f>+G19*100/G23</f>
        <v>1.1024150837845026</v>
      </c>
    </row>
    <row r="20" spans="1:8" x14ac:dyDescent="0.25">
      <c r="A20" s="20" t="s">
        <v>15</v>
      </c>
      <c r="B20" s="21">
        <v>22189.279999999999</v>
      </c>
      <c r="C20" s="40"/>
      <c r="E20" s="20" t="s">
        <v>31</v>
      </c>
      <c r="F20" s="3">
        <f>+C17</f>
        <v>163723.19000000003</v>
      </c>
      <c r="G20" s="34">
        <f>SUM(F20:F21)</f>
        <v>238723.19000000003</v>
      </c>
      <c r="H20" s="34">
        <f>+G20*100/G23</f>
        <v>2.7057876025692269</v>
      </c>
    </row>
    <row r="21" spans="1:8" x14ac:dyDescent="0.25">
      <c r="A21" s="20" t="s">
        <v>23</v>
      </c>
      <c r="B21" s="21">
        <v>12478.91</v>
      </c>
      <c r="C21" s="40"/>
      <c r="E21" s="20" t="s">
        <v>39</v>
      </c>
      <c r="F21" s="3">
        <v>75000</v>
      </c>
      <c r="G21" s="35"/>
      <c r="H21" s="35"/>
    </row>
    <row r="22" spans="1:8" x14ac:dyDescent="0.25">
      <c r="A22" s="20" t="s">
        <v>18</v>
      </c>
      <c r="B22" s="21">
        <v>13710.82</v>
      </c>
      <c r="C22" s="41"/>
      <c r="E22" s="10" t="s">
        <v>29</v>
      </c>
      <c r="F22" s="3">
        <f>+C36</f>
        <v>3024891.33</v>
      </c>
      <c r="G22" s="24">
        <f>+F22</f>
        <v>3024891.33</v>
      </c>
      <c r="H22" s="24">
        <f>+G22*100/G23</f>
        <v>34.285372358810797</v>
      </c>
    </row>
    <row r="23" spans="1:8" x14ac:dyDescent="0.25">
      <c r="A23" s="23" t="s">
        <v>7</v>
      </c>
      <c r="B23" s="14">
        <v>180548.3</v>
      </c>
      <c r="C23" s="42">
        <f>SUM(B23:B25)</f>
        <v>219969.68</v>
      </c>
      <c r="E23" s="2" t="s">
        <v>38</v>
      </c>
      <c r="F23" s="24">
        <f>SUM(F11:F22)</f>
        <v>8822687.6999999993</v>
      </c>
      <c r="G23" s="24">
        <f>SUM(G11:G22)</f>
        <v>8822687.6999999993</v>
      </c>
      <c r="H23" s="24">
        <f>SUM(H11:H22)</f>
        <v>100</v>
      </c>
    </row>
    <row r="24" spans="1:8" x14ac:dyDescent="0.25">
      <c r="A24" s="13" t="s">
        <v>9</v>
      </c>
      <c r="B24" s="14">
        <v>8216.3799999999992</v>
      </c>
      <c r="C24" s="43"/>
    </row>
    <row r="25" spans="1:8" x14ac:dyDescent="0.25">
      <c r="A25" s="13" t="s">
        <v>37</v>
      </c>
      <c r="B25" s="14">
        <f>3920+3920+3917+3920+3920+1344+3000+1344+2000+3920</f>
        <v>31205</v>
      </c>
      <c r="C25" s="44"/>
    </row>
    <row r="26" spans="1:8" x14ac:dyDescent="0.25">
      <c r="A26" s="10" t="s">
        <v>8</v>
      </c>
      <c r="B26" s="16">
        <v>169553.17</v>
      </c>
      <c r="C26" s="16">
        <f>+B26</f>
        <v>169553.17</v>
      </c>
    </row>
    <row r="27" spans="1:8" x14ac:dyDescent="0.25">
      <c r="A27" s="18" t="s">
        <v>10</v>
      </c>
      <c r="B27" s="19">
        <v>62185.4</v>
      </c>
      <c r="C27" s="45">
        <f>SUM(B27:B28)</f>
        <v>97262.64</v>
      </c>
    </row>
    <row r="28" spans="1:8" x14ac:dyDescent="0.25">
      <c r="A28" s="18" t="s">
        <v>32</v>
      </c>
      <c r="B28" s="19">
        <v>35077.24</v>
      </c>
      <c r="C28" s="46"/>
    </row>
    <row r="29" spans="1:8" x14ac:dyDescent="0.25">
      <c r="A29" s="4" t="s">
        <v>11</v>
      </c>
      <c r="B29" s="22">
        <v>45451.61</v>
      </c>
      <c r="C29" s="47">
        <f>SUM(B29:B32)</f>
        <v>464318.93</v>
      </c>
    </row>
    <row r="30" spans="1:8" x14ac:dyDescent="0.25">
      <c r="A30" s="4" t="s">
        <v>20</v>
      </c>
      <c r="B30" s="22">
        <v>363487.26</v>
      </c>
      <c r="C30" s="48"/>
    </row>
    <row r="31" spans="1:8" x14ac:dyDescent="0.25">
      <c r="A31" s="4" t="s">
        <v>33</v>
      </c>
      <c r="B31" s="22">
        <v>46776.480000000003</v>
      </c>
      <c r="C31" s="48"/>
    </row>
    <row r="32" spans="1:8" x14ac:dyDescent="0.25">
      <c r="A32" s="4" t="s">
        <v>34</v>
      </c>
      <c r="B32" s="22">
        <v>8603.58</v>
      </c>
      <c r="C32" s="49"/>
    </row>
    <row r="33" spans="1:6" x14ac:dyDescent="0.25">
      <c r="A33" s="7" t="s">
        <v>12</v>
      </c>
      <c r="B33" s="8">
        <v>62664.6</v>
      </c>
      <c r="C33" s="8">
        <f>+B33</f>
        <v>62664.6</v>
      </c>
      <c r="F33" s="15"/>
    </row>
    <row r="34" spans="1:6" x14ac:dyDescent="0.25">
      <c r="A34" s="9" t="s">
        <v>14</v>
      </c>
      <c r="B34" s="17">
        <v>18497</v>
      </c>
      <c r="C34" s="17">
        <f>+B34</f>
        <v>18497</v>
      </c>
    </row>
    <row r="35" spans="1:6" x14ac:dyDescent="0.25">
      <c r="A35" s="11" t="s">
        <v>16</v>
      </c>
      <c r="B35" s="12">
        <v>21154.45</v>
      </c>
      <c r="C35" s="12">
        <f>+B35</f>
        <v>21154.45</v>
      </c>
    </row>
    <row r="36" spans="1:6" x14ac:dyDescent="0.25">
      <c r="A36" s="10" t="s">
        <v>36</v>
      </c>
      <c r="B36" s="16">
        <v>23787.52</v>
      </c>
      <c r="C36" s="50">
        <f>SUM(B36:B38)</f>
        <v>3024891.33</v>
      </c>
      <c r="D36" s="15"/>
    </row>
    <row r="37" spans="1:6" x14ac:dyDescent="0.25">
      <c r="A37" s="10" t="s">
        <v>5</v>
      </c>
      <c r="B37" s="16">
        <v>183351</v>
      </c>
      <c r="C37" s="51"/>
      <c r="D37" s="15"/>
      <c r="F37" s="1"/>
    </row>
    <row r="38" spans="1:6" x14ac:dyDescent="0.25">
      <c r="A38" s="10" t="s">
        <v>0</v>
      </c>
      <c r="B38" s="16">
        <v>2817752.81</v>
      </c>
      <c r="C38" s="52"/>
    </row>
    <row r="39" spans="1:6" x14ac:dyDescent="0.25">
      <c r="A39" s="2" t="s">
        <v>38</v>
      </c>
      <c r="B39" s="3">
        <f>SUM(B9:B38)</f>
        <v>4700125.2</v>
      </c>
      <c r="C39" s="2"/>
      <c r="F39" s="1"/>
    </row>
    <row r="42" spans="1:6" x14ac:dyDescent="0.25">
      <c r="A42" s="20" t="s">
        <v>39</v>
      </c>
      <c r="B42" s="21">
        <v>75000</v>
      </c>
    </row>
    <row r="43" spans="1:6" x14ac:dyDescent="0.25">
      <c r="A43" s="7" t="s">
        <v>40</v>
      </c>
      <c r="B43" s="8">
        <v>4047562.5</v>
      </c>
    </row>
    <row r="44" spans="1:6" x14ac:dyDescent="0.25">
      <c r="A44" s="28" t="s">
        <v>38</v>
      </c>
      <c r="B44" s="29">
        <f>SUM(B42:B43)</f>
        <v>4122562.5</v>
      </c>
    </row>
    <row r="46" spans="1:6" x14ac:dyDescent="0.25">
      <c r="A46" s="26" t="s">
        <v>38</v>
      </c>
      <c r="B46" s="27">
        <f>+B39+B44</f>
        <v>8822687.6999999993</v>
      </c>
    </row>
    <row r="47" spans="1:6" x14ac:dyDescent="0.25">
      <c r="A47" t="s">
        <v>47</v>
      </c>
    </row>
  </sheetData>
  <mergeCells count="10">
    <mergeCell ref="C23:C25"/>
    <mergeCell ref="C27:C28"/>
    <mergeCell ref="C29:C32"/>
    <mergeCell ref="C36:C38"/>
    <mergeCell ref="G15:G16"/>
    <mergeCell ref="G20:G21"/>
    <mergeCell ref="H20:H21"/>
    <mergeCell ref="H15:H16"/>
    <mergeCell ref="C9:C16"/>
    <mergeCell ref="C17:C22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2020-09-15T06:28:11Z</dcterms:modified>
</cp:coreProperties>
</file>