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0490" windowHeight="6255" activeTab="0"/>
  </bookViews>
  <sheets>
    <sheet name="REF. PREST-28-11-16 " sheetId="1" r:id="rId1"/>
  </sheets>
  <definedNames/>
  <calcPr fullCalcOnLoad="1"/>
</workbook>
</file>

<file path=xl/sharedStrings.xml><?xml version="1.0" encoding="utf-8"?>
<sst xmlns="http://schemas.openxmlformats.org/spreadsheetml/2006/main" count="431" uniqueCount="217">
  <si>
    <t>PARQUE INDUSTRIAL DE LOJA EP</t>
  </si>
  <si>
    <t>AREA /PROGRAMA/SUBPROGRAMA/PROYECTO ACTIVIDAD</t>
  </si>
  <si>
    <t xml:space="preserve">NOMBRE </t>
  </si>
  <si>
    <t>CODIGO</t>
  </si>
  <si>
    <t>PARTIDA</t>
  </si>
  <si>
    <t>INGRESOS CORRIENTES</t>
  </si>
  <si>
    <t>1.4</t>
  </si>
  <si>
    <t>VENTA DE BIENES Y SERVICIOS DE ENTIDADES E INGRESOS OPERATIVOS DE EMPRESAS PUBLICAS</t>
  </si>
  <si>
    <t>1.4.02.99</t>
  </si>
  <si>
    <t>OTRAS VENTAS DE PRODUCTOS Y MATERIALES</t>
  </si>
  <si>
    <t>1.7</t>
  </si>
  <si>
    <t>RENTAS DE INVERSIONES Y MULTAS</t>
  </si>
  <si>
    <t>1.7.01</t>
  </si>
  <si>
    <t>RENTAS DE INVERSIONES</t>
  </si>
  <si>
    <t>3.7</t>
  </si>
  <si>
    <t>SALDOS DISPONIBLES</t>
  </si>
  <si>
    <t>3.7.01</t>
  </si>
  <si>
    <t>SALDOS EN CAJA Y BANCOS</t>
  </si>
  <si>
    <t>3.8</t>
  </si>
  <si>
    <t>CUENTAS PENDIENTES POR COBRAR</t>
  </si>
  <si>
    <t>3.8.01</t>
  </si>
  <si>
    <t>3.8.01.01</t>
  </si>
  <si>
    <t>DE CUENTAS  POR COBRAR</t>
  </si>
  <si>
    <t>3.8.01.01.01</t>
  </si>
  <si>
    <t>GASTOS EN CORRIENTES</t>
  </si>
  <si>
    <t>GASTOS EN PERSONAL</t>
  </si>
  <si>
    <t>5.1.01</t>
  </si>
  <si>
    <t>REMUNERACIONES BASICAS</t>
  </si>
  <si>
    <t>5.1.02</t>
  </si>
  <si>
    <t>REMUNERACIONES COMPLEMENTARIAS</t>
  </si>
  <si>
    <t>5.1.02.03</t>
  </si>
  <si>
    <t>DECIMOTERCER SUELDO</t>
  </si>
  <si>
    <t>5.1.02.04</t>
  </si>
  <si>
    <t>DECIMO CUARTO SUELDO</t>
  </si>
  <si>
    <t>5.1.06</t>
  </si>
  <si>
    <t>APORTES  PATRONALES A LA SEGURIDAD SOCIAL</t>
  </si>
  <si>
    <t>5.1.06.01</t>
  </si>
  <si>
    <t>APORTE PATRONAL</t>
  </si>
  <si>
    <t>5.1.06.02</t>
  </si>
  <si>
    <t>FONDO DE REVERSA</t>
  </si>
  <si>
    <t>5.1.07</t>
  </si>
  <si>
    <t>INDEMNIZACIONES</t>
  </si>
  <si>
    <t>5.3</t>
  </si>
  <si>
    <t>BIENES Y SERVICIOS DE CONSUMO</t>
  </si>
  <si>
    <t>5.3.01</t>
  </si>
  <si>
    <t>SERVICIOS BASICOS</t>
  </si>
  <si>
    <t>5.3.01.04</t>
  </si>
  <si>
    <t xml:space="preserve">ENERGIA  ELECTRICA </t>
  </si>
  <si>
    <t>5.3.01.05</t>
  </si>
  <si>
    <t>TELECOMUNICACIONES</t>
  </si>
  <si>
    <t>5.3.01.06</t>
  </si>
  <si>
    <t>SERVICIO DE CORREO</t>
  </si>
  <si>
    <t>5.3.02</t>
  </si>
  <si>
    <t>SERVICIOS GENERALES</t>
  </si>
  <si>
    <t>5.3.02.04</t>
  </si>
  <si>
    <t>5.3.03</t>
  </si>
  <si>
    <t>TRASLADO,INSTALACIONES, VIATICOS Y SUBSISTENCIAS</t>
  </si>
  <si>
    <t>5.3.03.01</t>
  </si>
  <si>
    <t>PASAJES AL INTERIOR</t>
  </si>
  <si>
    <t>5.3.03.03</t>
  </si>
  <si>
    <t>5.3.04</t>
  </si>
  <si>
    <t>INSTALACION, MANTENIMIENTO Y REPARACION</t>
  </si>
  <si>
    <t>5.3.04.04</t>
  </si>
  <si>
    <t>5.3.04.05</t>
  </si>
  <si>
    <t>VEHICULOS (MANTENIMIENTO Y REPARACION)</t>
  </si>
  <si>
    <t>5.3.06</t>
  </si>
  <si>
    <t>CONTRATACION DE ESTUDIOS, INVESTIGACIONES Y SERVICIOS TECNICOS ESPECIALIZADOS</t>
  </si>
  <si>
    <t>5.3.06.03</t>
  </si>
  <si>
    <t xml:space="preserve">SERVICIO DE CAPACITACION </t>
  </si>
  <si>
    <t>5.3.08</t>
  </si>
  <si>
    <t>BIENES DE USO Y CONSUMO CORRIENTE</t>
  </si>
  <si>
    <t>5.3.08.02</t>
  </si>
  <si>
    <t>5.3.08.03</t>
  </si>
  <si>
    <t>COMBUSTIBLES  Y LUBRICANTES</t>
  </si>
  <si>
    <t>5.3.08.04</t>
  </si>
  <si>
    <t xml:space="preserve">MATERIALES DE OFICINA </t>
  </si>
  <si>
    <t>5.3.08.05</t>
  </si>
  <si>
    <t>MATERIALES DE ASEO</t>
  </si>
  <si>
    <t>OTROS GASTOS CORRIENTES</t>
  </si>
  <si>
    <t>5.7.01</t>
  </si>
  <si>
    <t>IMPUESTOS, TASAS Y CONTRIBUCIONES</t>
  </si>
  <si>
    <t>5.7.01.02</t>
  </si>
  <si>
    <t>TASA GENERALES, IMPUESTOS,CONTRIBUCIONES, PERMISOS, LICENCAIS Y PATENTES</t>
  </si>
  <si>
    <t>5.7.01.99</t>
  </si>
  <si>
    <t>OTROS IMPUESTOS, TASAS  Y CONTRIBUCIONES</t>
  </si>
  <si>
    <t>5.7.02</t>
  </si>
  <si>
    <t>5.7.02.01</t>
  </si>
  <si>
    <t>SEGUROS</t>
  </si>
  <si>
    <t>GASTOS DE INVERSION</t>
  </si>
  <si>
    <t>7.3.06</t>
  </si>
  <si>
    <t>7.3.06.02</t>
  </si>
  <si>
    <t>SERVICIO DE AUDITORIA</t>
  </si>
  <si>
    <t>7.3.06.05</t>
  </si>
  <si>
    <t>ESTUDIO Y DISEÑO DE PROYECTOS</t>
  </si>
  <si>
    <t>7.3.06.05.01</t>
  </si>
  <si>
    <t>7.3.06.05.02</t>
  </si>
  <si>
    <t>7.3.06.05.03</t>
  </si>
  <si>
    <t>7.5</t>
  </si>
  <si>
    <t>OBRAS PUBLICAS</t>
  </si>
  <si>
    <t>7.5.01</t>
  </si>
  <si>
    <t>OBRAS DE INFRAESTRUCTURA</t>
  </si>
  <si>
    <t>7.5.01.01</t>
  </si>
  <si>
    <t>DE AGUA POTABLE</t>
  </si>
  <si>
    <t>7.5.01.01.01</t>
  </si>
  <si>
    <t>7.5.01.03</t>
  </si>
  <si>
    <t>DE ALCANTARILLADO</t>
  </si>
  <si>
    <t>7.5.01.03.01</t>
  </si>
  <si>
    <t>7.5.01.99</t>
  </si>
  <si>
    <t>OTRAS OBRAS DE INFRAESTRUCTURA</t>
  </si>
  <si>
    <t>7.5.01.99.02</t>
  </si>
  <si>
    <t>7.5.04</t>
  </si>
  <si>
    <t>OBRAS EN LINEAS, REDES E INSTALACIONES ELECTRICAS Y TELECOMUNICACIONES</t>
  </si>
  <si>
    <t>7.5.04.01</t>
  </si>
  <si>
    <t>LINEAS, REDES E INTALACIONES ELECTRICAS</t>
  </si>
  <si>
    <t>7.5.04.01.01</t>
  </si>
  <si>
    <t>7.5.04.02</t>
  </si>
  <si>
    <t>LINEAS, REDES E INTALACIONES DE TELECOMUNICACIONES</t>
  </si>
  <si>
    <t>7.5.04.02.01</t>
  </si>
  <si>
    <t>7.5.04.02.02</t>
  </si>
  <si>
    <t>7.5.04.02.03</t>
  </si>
  <si>
    <t>ESTUDIO DE ALFASTADO DE CALLES I Y II ETAPA DEL PROYECTO</t>
  </si>
  <si>
    <t>REPLANTEO TOPOGRAFICO III ETAPA DEL PROYECTO</t>
  </si>
  <si>
    <t>PARQUE INDUSTRIAL DE LOJA</t>
  </si>
  <si>
    <t>BIENES Y SERVICIOS PARA INVERSION</t>
  </si>
  <si>
    <t>OTROS INGRESOS</t>
  </si>
  <si>
    <t>1.9.04</t>
  </si>
  <si>
    <t>OTROS NO OPERACIONALES</t>
  </si>
  <si>
    <t>1.9.04.99</t>
  </si>
  <si>
    <t>OTROS NO ESPECIFICADOS</t>
  </si>
  <si>
    <t>3.7.01.02</t>
  </si>
  <si>
    <t>DE FONDOS DE AUTOGESTION</t>
  </si>
  <si>
    <t>3.7.01.02.01</t>
  </si>
  <si>
    <t>1 de 4</t>
  </si>
  <si>
    <t>GERENTE DEL PARQUE INDUSTRIAL DE LOJA                                                               CONTADORA DEL PARQUE INDUSTRIAL DE LOJA</t>
  </si>
  <si>
    <t>TOTAL DE INGRESOS</t>
  </si>
  <si>
    <t>1.7.01.99</t>
  </si>
  <si>
    <t>INTERESES POR OTRAS OPERACIONES</t>
  </si>
  <si>
    <t>4.01.01.01.001</t>
  </si>
  <si>
    <t>SALARIOS UNIFICADOS</t>
  </si>
  <si>
    <t>SERVICIOS PERSONALES POR CONTRATO</t>
  </si>
  <si>
    <t>5.1.07.07</t>
  </si>
  <si>
    <t>COMPENSACION POR VACACIONES NO GOZADAS POR CESACION DE FUNCIONES</t>
  </si>
  <si>
    <t>EDISION, IMPRESIÓN, REPRODUCCION, PUBLICACIONES,SUSCRIPCIONES,FOTOCOPIADO,EMPASTADO</t>
  </si>
  <si>
    <t>5.3.02.07</t>
  </si>
  <si>
    <t>DIDUSION, INFORMACION Y PUBLICIDAD</t>
  </si>
  <si>
    <t>VIATICOS Y SUBSISTENCIAS EN EL INTERIOR</t>
  </si>
  <si>
    <t>MAQUINARIAS Y EQUIPOS (INSTALACION, MANTENIMIENTO Y REPARACION)</t>
  </si>
  <si>
    <t>5.3.06.06</t>
  </si>
  <si>
    <t>HONORARIOS POR CONTRATO CIVILES DE SERVICIOS</t>
  </si>
  <si>
    <t>5.3.07</t>
  </si>
  <si>
    <t>GASTOS EN INFORMATICA</t>
  </si>
  <si>
    <t>5.3.07.02</t>
  </si>
  <si>
    <t>ARRENDAMIENTO Y LICENCIA DE USO DE PAQUETES INFORMATICOS</t>
  </si>
  <si>
    <t>5.3.07.04</t>
  </si>
  <si>
    <t>MANTENIMIENTO Y REPARACION DE EQUIPOS Y SISTEMAS INFORMATICOS</t>
  </si>
  <si>
    <t>VESTUARIO, LENCERIA, PRENDAS DE PROTECCION</t>
  </si>
  <si>
    <t>5.3.08.11</t>
  </si>
  <si>
    <t>5.3.08.13</t>
  </si>
  <si>
    <t>INSUMOS MATERIALES Y SUMINISTROS PARA LA CONSTRUCCION ELECTRICIDAD, PLOMERIA</t>
  </si>
  <si>
    <t>REPUESTOS Y ACCESORIOS</t>
  </si>
  <si>
    <t>TOTAL DE GASTOS EN CORRIENTES</t>
  </si>
  <si>
    <t xml:space="preserve"> REDES DE AGUA POTABLE III ETAPA DEL PROYECTO</t>
  </si>
  <si>
    <t>REDES TELEFONICAS I ETAPA DEL PROYECTO</t>
  </si>
  <si>
    <t xml:space="preserve"> REDES TELEFONICAS II ETAPA DEL PROYECTO</t>
  </si>
  <si>
    <t xml:space="preserve"> REDES TELEFONICAS III ETAPA DEL PROYECTO</t>
  </si>
  <si>
    <t>TOTAL DE GASTOS EN CORRIENTES + GASTOS DE INVERSION</t>
  </si>
  <si>
    <t xml:space="preserve"> ESTUDIO PARA DRENAJE DE AGUA III ETAPA DEL PROYECTO</t>
  </si>
  <si>
    <t>REFORMA PRESUPUESTARIA  PARA EL EJERCICIO ECONOMICO 2016</t>
  </si>
  <si>
    <t>EC. RICARDO PAZMIÑO TOLEDO                                                                                       LIC. LETTY JARAMILLO OJEDA</t>
  </si>
  <si>
    <t>1.7.01.99.01</t>
  </si>
  <si>
    <t>1.9.04.99.01</t>
  </si>
  <si>
    <t>5.7.02.99</t>
  </si>
  <si>
    <t>OTROS GASTOS FINANCIEROS</t>
  </si>
  <si>
    <t xml:space="preserve"> REFORMA No.  01</t>
  </si>
  <si>
    <t>7.5.99</t>
  </si>
  <si>
    <t>7.5.99.01</t>
  </si>
  <si>
    <t>ASIGNACIONES A DISTRIBUIR</t>
  </si>
  <si>
    <t>ASIGNACIONES A DISTRIBUIR PARA OBRAS PUBLICAS</t>
  </si>
  <si>
    <t>DRENAJE DE AGUA III ETAPA DEL PROYECTO</t>
  </si>
  <si>
    <t xml:space="preserve">ASIGNACION </t>
  </si>
  <si>
    <t xml:space="preserve">CAMBIO DE LA DENOMINACION DE LAS PARTIDAS DE INGRESOS Y GASTOS DE ACUERDO A LA NORMATIVA DEL MINISTERIO </t>
  </si>
  <si>
    <t>DE FINANZAS AJUSTANDO EL PRESUPUESTO INICIAL  DEL PARQUE INDUSTRIAL DE LOJA</t>
  </si>
  <si>
    <t>1.9</t>
  </si>
  <si>
    <t xml:space="preserve"> CUENTAS  POR COBRAR</t>
  </si>
  <si>
    <t>SEGUROS, COSTOS FINANCIEROS Y OTROS GASTOS</t>
  </si>
  <si>
    <t>AUMENTO :VIENE DE MATERIALES DE OFICINA</t>
  </si>
  <si>
    <t>DISMINUYE: PARA EDICION IMPRESIÓN EMPASTADOS</t>
  </si>
  <si>
    <t>DISMINUYE : PARA MAQUINARIAS  Y EQUIPOS</t>
  </si>
  <si>
    <t>AUMENTA : DESDE VEHICULOS</t>
  </si>
  <si>
    <t>DISMINUYE: PARA ARRENDAMIENTO DE LICENCIA</t>
  </si>
  <si>
    <t>AUMENTA  DE HONORARIOS POR CONTRATO CIVILES DE SERVICIOS</t>
  </si>
  <si>
    <t>DISMINUYE :PARA INSUMOS MATERIALES Y SUMINISTROS PARA LA CONSTRUCCION</t>
  </si>
  <si>
    <t xml:space="preserve">AUMENTA : DESDE OTROS IMPUESTOS Y CONTRIBUYENTES </t>
  </si>
  <si>
    <t>7.5.01.02</t>
  </si>
  <si>
    <t>7.5.01.02.01</t>
  </si>
  <si>
    <t>INCREMENTO: DESDE LA CTA. ASIGNACION</t>
  </si>
  <si>
    <t xml:space="preserve">INCREMENTO: DESDE LA CUENTA ASIGNACION </t>
  </si>
  <si>
    <t>INCREMENTO: DESDE LA CUENTA ASIGNACION DE 937.20 CADA UNA</t>
  </si>
  <si>
    <t>DE RIEGO Y MANEJO DE AGUAS</t>
  </si>
  <si>
    <t>2 de 4</t>
  </si>
  <si>
    <t>3 de 4</t>
  </si>
  <si>
    <t>4 de 4</t>
  </si>
  <si>
    <t>ASIGNACION</t>
  </si>
  <si>
    <t>FECHA:  08-09-2016</t>
  </si>
  <si>
    <t>5.1.01.06</t>
  </si>
  <si>
    <t>5.1.05.10</t>
  </si>
  <si>
    <t>EJECUCION DE OBRA CIVIL PARA REDES DE DISTRIBUCION DE ENERGIA ELECTRICA II Y III ETAPA DEL PILEP</t>
  </si>
  <si>
    <t>ESTO POR EL 4% PARA PONER OTRA CUENTA ESTO LO ANALIZAMOS EL 11-10-2016</t>
  </si>
  <si>
    <t>7.3.06.04</t>
  </si>
  <si>
    <t>7.3.06.04.01</t>
  </si>
  <si>
    <t>FISCALIZACION E INSPECCIONES TECNICAS</t>
  </si>
  <si>
    <t>FISCALIZACION DE OBRAS Y ESTUDIOS DEL PILEP</t>
  </si>
  <si>
    <t>ESTUDIO  Y DISEÑO  PARA LA CONSTRUCCION DEL EDIFICO ADMINISTRATIVO Y DE SERVICIOS DEL PILEP</t>
  </si>
  <si>
    <t>"CONSTRUCCION DE SISTEMAS DE ALCANTARILLADO SANITARIO Y PLUVIAL PARA EL PARQUE INDUSTRAIL DE LA CIUDAD DE LOJA III ETAPA"</t>
  </si>
  <si>
    <t>MEMO NO. 91</t>
  </si>
  <si>
    <t>7.3.06.02.01</t>
  </si>
  <si>
    <t>FECHA:  28-11-2016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</si>
</sst>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[$$-300A]\ * #,##0.00_);_([$$-300A]\ * \(#,##0.00\);_([$$-300A]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left"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43" fontId="45" fillId="0" borderId="19" xfId="0" applyNumberFormat="1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45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5" fillId="0" borderId="22" xfId="0" applyFont="1" applyFill="1" applyBorder="1" applyAlignment="1">
      <alignment/>
    </xf>
    <xf numFmtId="0" fontId="45" fillId="0" borderId="22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46" fillId="0" borderId="21" xfId="0" applyFont="1" applyBorder="1" applyAlignment="1">
      <alignment horizontal="left" vertical="center"/>
    </xf>
    <xf numFmtId="0" fontId="46" fillId="0" borderId="23" xfId="0" applyFont="1" applyBorder="1" applyAlignment="1">
      <alignment horizontal="center" wrapText="1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45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43" fontId="45" fillId="0" borderId="25" xfId="51" applyNumberFormat="1" applyFont="1" applyBorder="1" applyAlignment="1">
      <alignment horizontal="center"/>
    </xf>
    <xf numFmtId="43" fontId="0" fillId="0" borderId="19" xfId="49" applyNumberFormat="1" applyFont="1" applyFill="1" applyBorder="1" applyAlignment="1">
      <alignment horizontal="center"/>
    </xf>
    <xf numFmtId="43" fontId="45" fillId="0" borderId="19" xfId="49" applyNumberFormat="1" applyFont="1" applyFill="1" applyBorder="1" applyAlignment="1">
      <alignment horizontal="center"/>
    </xf>
    <xf numFmtId="43" fontId="0" fillId="0" borderId="19" xfId="49" applyNumberFormat="1" applyFont="1" applyFill="1" applyBorder="1" applyAlignment="1">
      <alignment horizontal="center" vertical="center"/>
    </xf>
    <xf numFmtId="43" fontId="45" fillId="0" borderId="19" xfId="49" applyNumberFormat="1" applyFont="1" applyFill="1" applyBorder="1" applyAlignment="1">
      <alignment horizontal="center" vertical="center"/>
    </xf>
    <xf numFmtId="43" fontId="0" fillId="0" borderId="19" xfId="49" applyNumberFormat="1" applyFont="1" applyBorder="1" applyAlignment="1">
      <alignment horizontal="center"/>
    </xf>
    <xf numFmtId="43" fontId="45" fillId="0" borderId="19" xfId="49" applyNumberFormat="1" applyFont="1" applyBorder="1" applyAlignment="1">
      <alignment horizontal="center"/>
    </xf>
    <xf numFmtId="43" fontId="45" fillId="0" borderId="24" xfId="49" applyNumberFormat="1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27" xfId="0" applyFont="1" applyBorder="1" applyAlignment="1">
      <alignment horizontal="left" wrapText="1"/>
    </xf>
    <xf numFmtId="43" fontId="46" fillId="0" borderId="19" xfId="49" applyNumberFormat="1" applyFont="1" applyBorder="1" applyAlignment="1">
      <alignment horizontal="center"/>
    </xf>
    <xf numFmtId="43" fontId="46" fillId="0" borderId="19" xfId="49" applyNumberFormat="1" applyFont="1" applyFill="1" applyBorder="1" applyAlignment="1">
      <alignment horizontal="center"/>
    </xf>
    <xf numFmtId="0" fontId="45" fillId="0" borderId="28" xfId="0" applyFont="1" applyBorder="1" applyAlignment="1">
      <alignment horizontal="left" wrapText="1"/>
    </xf>
    <xf numFmtId="0" fontId="46" fillId="0" borderId="22" xfId="0" applyFont="1" applyFill="1" applyBorder="1" applyAlignment="1">
      <alignment horizontal="left"/>
    </xf>
    <xf numFmtId="0" fontId="46" fillId="0" borderId="22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43" fontId="45" fillId="0" borderId="0" xfId="49" applyNumberFormat="1" applyFont="1" applyFill="1" applyBorder="1" applyAlignment="1">
      <alignment horizontal="center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43" fontId="0" fillId="0" borderId="0" xfId="49" applyNumberFormat="1" applyFont="1" applyFill="1" applyBorder="1" applyAlignment="1">
      <alignment horizontal="center"/>
    </xf>
    <xf numFmtId="0" fontId="45" fillId="0" borderId="18" xfId="0" applyFont="1" applyBorder="1" applyAlignment="1">
      <alignment horizontal="left" wrapText="1"/>
    </xf>
    <xf numFmtId="0" fontId="45" fillId="0" borderId="23" xfId="0" applyFont="1" applyBorder="1" applyAlignment="1">
      <alignment horizontal="left" wrapText="1"/>
    </xf>
    <xf numFmtId="0" fontId="46" fillId="0" borderId="22" xfId="0" applyFont="1" applyBorder="1" applyAlignment="1">
      <alignment/>
    </xf>
    <xf numFmtId="43" fontId="45" fillId="0" borderId="24" xfId="49" applyNumberFormat="1" applyFont="1" applyFill="1" applyBorder="1" applyAlignment="1">
      <alignment horizontal="center"/>
    </xf>
    <xf numFmtId="43" fontId="45" fillId="0" borderId="0" xfId="49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52" fillId="0" borderId="26" xfId="0" applyFont="1" applyBorder="1" applyAlignment="1">
      <alignment horizontal="left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43" fontId="0" fillId="3" borderId="19" xfId="49" applyNumberFormat="1" applyFont="1" applyFill="1" applyBorder="1" applyAlignment="1">
      <alignment horizontal="center"/>
    </xf>
    <xf numFmtId="43" fontId="0" fillId="3" borderId="24" xfId="49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left"/>
    </xf>
    <xf numFmtId="0" fontId="54" fillId="0" borderId="26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4" fillId="0" borderId="13" xfId="0" applyFont="1" applyBorder="1" applyAlignment="1">
      <alignment/>
    </xf>
    <xf numFmtId="0" fontId="46" fillId="0" borderId="14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3" fillId="0" borderId="16" xfId="0" applyFont="1" applyBorder="1" applyAlignment="1">
      <alignment horizontal="left"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54" fillId="0" borderId="19" xfId="0" applyFont="1" applyBorder="1" applyAlignment="1">
      <alignment horizontal="center"/>
    </xf>
    <xf numFmtId="0" fontId="53" fillId="0" borderId="32" xfId="0" applyFont="1" applyBorder="1" applyAlignment="1">
      <alignment/>
    </xf>
    <xf numFmtId="0" fontId="53" fillId="0" borderId="23" xfId="0" applyFont="1" applyBorder="1" applyAlignment="1">
      <alignment horizontal="center" wrapText="1"/>
    </xf>
    <xf numFmtId="0" fontId="53" fillId="0" borderId="2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0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43" fontId="53" fillId="0" borderId="19" xfId="49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43" fontId="54" fillId="0" borderId="19" xfId="49" applyNumberFormat="1" applyFont="1" applyBorder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43" fontId="54" fillId="0" borderId="19" xfId="49" applyNumberFormat="1" applyFont="1" applyFill="1" applyBorder="1" applyAlignment="1">
      <alignment horizontal="center"/>
    </xf>
    <xf numFmtId="0" fontId="54" fillId="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43" fontId="13" fillId="0" borderId="19" xfId="49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43" fontId="53" fillId="0" borderId="19" xfId="49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43" fontId="53" fillId="0" borderId="19" xfId="49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28" xfId="0" applyFont="1" applyBorder="1" applyAlignment="1">
      <alignment horizontal="left" wrapText="1"/>
    </xf>
    <xf numFmtId="0" fontId="53" fillId="0" borderId="30" xfId="0" applyFont="1" applyBorder="1" applyAlignment="1">
      <alignment horizontal="center" vertical="center"/>
    </xf>
    <xf numFmtId="0" fontId="53" fillId="0" borderId="30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left" vertical="center" wrapText="1"/>
    </xf>
    <xf numFmtId="43" fontId="54" fillId="0" borderId="31" xfId="49" applyNumberFormat="1" applyFont="1" applyFill="1" applyBorder="1" applyAlignment="1">
      <alignment horizontal="center"/>
    </xf>
    <xf numFmtId="0" fontId="53" fillId="0" borderId="18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22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 wrapText="1"/>
    </xf>
    <xf numFmtId="43" fontId="53" fillId="0" borderId="24" xfId="49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43" fontId="53" fillId="0" borderId="0" xfId="49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right"/>
    </xf>
    <xf numFmtId="0" fontId="53" fillId="3" borderId="20" xfId="0" applyFont="1" applyFill="1" applyBorder="1" applyAlignment="1">
      <alignment horizontal="left" wrapText="1"/>
    </xf>
    <xf numFmtId="0" fontId="53" fillId="3" borderId="10" xfId="0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left" vertical="center"/>
    </xf>
    <xf numFmtId="43" fontId="54" fillId="33" borderId="19" xfId="49" applyNumberFormat="1" applyFont="1" applyFill="1" applyBorder="1" applyAlignment="1">
      <alignment horizontal="center"/>
    </xf>
    <xf numFmtId="0" fontId="53" fillId="3" borderId="18" xfId="0" applyFont="1" applyFill="1" applyBorder="1" applyAlignment="1">
      <alignment horizontal="left" wrapText="1"/>
    </xf>
    <xf numFmtId="43" fontId="54" fillId="3" borderId="19" xfId="49" applyNumberFormat="1" applyFont="1" applyFill="1" applyBorder="1" applyAlignment="1">
      <alignment horizontal="center"/>
    </xf>
    <xf numFmtId="43" fontId="54" fillId="0" borderId="19" xfId="49" applyNumberFormat="1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left"/>
    </xf>
    <xf numFmtId="0" fontId="53" fillId="0" borderId="10" xfId="0" applyFont="1" applyBorder="1" applyAlignment="1">
      <alignment vertical="center"/>
    </xf>
    <xf numFmtId="0" fontId="53" fillId="0" borderId="2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3" fontId="54" fillId="3" borderId="19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165" fontId="30" fillId="0" borderId="0" xfId="0" applyNumberFormat="1" applyFont="1" applyFill="1" applyAlignment="1">
      <alignment/>
    </xf>
    <xf numFmtId="43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44" fontId="30" fillId="0" borderId="0" xfId="0" applyNumberFormat="1" applyFont="1" applyFill="1" applyAlignment="1">
      <alignment/>
    </xf>
    <xf numFmtId="164" fontId="30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21">
      <selection activeCell="D142" sqref="D142"/>
    </sheetView>
  </sheetViews>
  <sheetFormatPr defaultColWidth="11.421875" defaultRowHeight="15"/>
  <cols>
    <col min="1" max="1" width="16.140625" style="2" customWidth="1"/>
    <col min="2" max="2" width="27.00390625" style="2" customWidth="1"/>
    <col min="3" max="3" width="11.421875" style="2" customWidth="1"/>
    <col min="4" max="4" width="84.00390625" style="2" customWidth="1"/>
    <col min="5" max="5" width="16.00390625" style="2" customWidth="1"/>
    <col min="6" max="6" width="13.140625" style="160" bestFit="1" customWidth="1"/>
    <col min="7" max="7" width="15.7109375" style="160" customWidth="1"/>
    <col min="8" max="8" width="14.421875" style="160" customWidth="1"/>
    <col min="9" max="31" width="11.421875" style="160" customWidth="1"/>
    <col min="32" max="16384" width="11.421875" style="2" customWidth="1"/>
  </cols>
  <sheetData>
    <row r="1" spans="1:5" ht="15.75" thickBot="1">
      <c r="A1" s="18"/>
      <c r="B1" s="18"/>
      <c r="C1" s="18"/>
      <c r="D1" s="18"/>
      <c r="E1" s="40" t="s">
        <v>132</v>
      </c>
    </row>
    <row r="2" spans="1:10" ht="21">
      <c r="A2" s="24"/>
      <c r="B2" s="25" t="s">
        <v>0</v>
      </c>
      <c r="C2" s="26"/>
      <c r="D2" s="27"/>
      <c r="E2" s="28"/>
      <c r="F2" s="161"/>
      <c r="G2" s="161"/>
      <c r="H2" s="162"/>
      <c r="I2" s="161"/>
      <c r="J2" s="161"/>
    </row>
    <row r="3" spans="1:10" ht="21.75" thickBot="1">
      <c r="A3" s="29"/>
      <c r="B3" s="16" t="s">
        <v>167</v>
      </c>
      <c r="C3" s="17"/>
      <c r="D3" s="17"/>
      <c r="E3" s="30"/>
      <c r="F3" s="163"/>
      <c r="G3" s="163"/>
      <c r="H3" s="163"/>
      <c r="I3" s="163"/>
      <c r="J3" s="163"/>
    </row>
    <row r="4" spans="1:10" ht="15.75">
      <c r="A4" s="84" t="s">
        <v>173</v>
      </c>
      <c r="B4" s="92" t="s">
        <v>180</v>
      </c>
      <c r="C4" s="92"/>
      <c r="D4" s="92"/>
      <c r="E4" s="93"/>
      <c r="F4" s="163"/>
      <c r="G4" s="163"/>
      <c r="H4" s="163"/>
      <c r="I4" s="163"/>
      <c r="J4" s="163"/>
    </row>
    <row r="5" spans="1:10" ht="15.75">
      <c r="A5" s="85" t="s">
        <v>216</v>
      </c>
      <c r="B5" s="69" t="s">
        <v>181</v>
      </c>
      <c r="C5" s="69"/>
      <c r="D5" s="69"/>
      <c r="E5" s="94"/>
      <c r="F5" s="163"/>
      <c r="G5" s="163"/>
      <c r="H5" s="163"/>
      <c r="I5" s="163"/>
      <c r="J5" s="163"/>
    </row>
    <row r="6" spans="1:5" ht="48" customHeight="1" thickBot="1">
      <c r="A6" s="42" t="s">
        <v>1</v>
      </c>
      <c r="B6" s="43" t="s">
        <v>2</v>
      </c>
      <c r="C6" s="43" t="s">
        <v>3</v>
      </c>
      <c r="D6" s="43" t="s">
        <v>4</v>
      </c>
      <c r="E6" s="44" t="s">
        <v>179</v>
      </c>
    </row>
    <row r="7" spans="1:5" ht="15.75" customHeight="1">
      <c r="A7" s="35"/>
      <c r="B7" s="36" t="s">
        <v>122</v>
      </c>
      <c r="C7" s="41">
        <v>1</v>
      </c>
      <c r="D7" s="41" t="s">
        <v>5</v>
      </c>
      <c r="E7" s="51">
        <f>SUM(E8+E10+E14+E18+E22)-0.01</f>
        <v>1921948.52</v>
      </c>
    </row>
    <row r="8" spans="1:5" ht="15.75" customHeight="1">
      <c r="A8" s="35"/>
      <c r="B8" s="12" t="s">
        <v>122</v>
      </c>
      <c r="C8" s="1" t="s">
        <v>6</v>
      </c>
      <c r="D8" s="1" t="s">
        <v>7</v>
      </c>
      <c r="E8" s="31">
        <f>E9</f>
        <v>254860.92</v>
      </c>
    </row>
    <row r="9" spans="1:5" ht="15.75" customHeight="1">
      <c r="A9" s="35"/>
      <c r="B9" s="12" t="s">
        <v>122</v>
      </c>
      <c r="C9" s="1" t="s">
        <v>8</v>
      </c>
      <c r="D9" s="11" t="s">
        <v>9</v>
      </c>
      <c r="E9" s="32">
        <v>254860.92</v>
      </c>
    </row>
    <row r="10" spans="1:5" ht="15.75" customHeight="1">
      <c r="A10" s="35"/>
      <c r="B10" s="12" t="s">
        <v>122</v>
      </c>
      <c r="C10" s="1" t="s">
        <v>10</v>
      </c>
      <c r="D10" s="13" t="s">
        <v>11</v>
      </c>
      <c r="E10" s="53">
        <f>E11</f>
        <v>149359.38</v>
      </c>
    </row>
    <row r="11" spans="1:5" ht="15.75" customHeight="1">
      <c r="A11" s="35"/>
      <c r="B11" s="12" t="s">
        <v>122</v>
      </c>
      <c r="C11" s="1" t="s">
        <v>12</v>
      </c>
      <c r="D11" s="3" t="s">
        <v>13</v>
      </c>
      <c r="E11" s="52">
        <f>E12</f>
        <v>149359.38</v>
      </c>
    </row>
    <row r="12" spans="1:5" ht="15.75" customHeight="1">
      <c r="A12" s="35"/>
      <c r="B12" s="12" t="s">
        <v>122</v>
      </c>
      <c r="C12" s="1" t="s">
        <v>135</v>
      </c>
      <c r="D12" s="3" t="s">
        <v>136</v>
      </c>
      <c r="E12" s="52">
        <v>149359.38</v>
      </c>
    </row>
    <row r="13" spans="1:5" ht="15.75" customHeight="1">
      <c r="A13" s="35"/>
      <c r="B13" s="12" t="s">
        <v>122</v>
      </c>
      <c r="C13" s="1" t="s">
        <v>169</v>
      </c>
      <c r="D13" s="3" t="s">
        <v>136</v>
      </c>
      <c r="E13" s="52">
        <v>149359.38</v>
      </c>
    </row>
    <row r="14" spans="1:5" ht="15.75" customHeight="1">
      <c r="A14" s="35"/>
      <c r="B14" s="12" t="s">
        <v>122</v>
      </c>
      <c r="C14" s="1" t="s">
        <v>182</v>
      </c>
      <c r="D14" s="14" t="s">
        <v>124</v>
      </c>
      <c r="E14" s="55">
        <f>E15</f>
        <v>400</v>
      </c>
    </row>
    <row r="15" spans="1:5" ht="15.75" customHeight="1">
      <c r="A15" s="35"/>
      <c r="B15" s="12" t="s">
        <v>122</v>
      </c>
      <c r="C15" s="1" t="s">
        <v>125</v>
      </c>
      <c r="D15" s="6" t="s">
        <v>126</v>
      </c>
      <c r="E15" s="54">
        <f>E16</f>
        <v>400</v>
      </c>
    </row>
    <row r="16" spans="1:5" ht="15.75" customHeight="1">
      <c r="A16" s="35"/>
      <c r="B16" s="12" t="s">
        <v>122</v>
      </c>
      <c r="C16" s="1" t="s">
        <v>127</v>
      </c>
      <c r="D16" s="6" t="s">
        <v>128</v>
      </c>
      <c r="E16" s="54">
        <v>400</v>
      </c>
    </row>
    <row r="17" spans="1:5" ht="15.75" customHeight="1">
      <c r="A17" s="35"/>
      <c r="B17" s="12" t="s">
        <v>122</v>
      </c>
      <c r="C17" s="1" t="s">
        <v>170</v>
      </c>
      <c r="D17" s="6" t="s">
        <v>128</v>
      </c>
      <c r="E17" s="54">
        <v>400</v>
      </c>
    </row>
    <row r="18" spans="1:5" ht="15.75" customHeight="1">
      <c r="A18" s="35"/>
      <c r="B18" s="12" t="s">
        <v>122</v>
      </c>
      <c r="C18" s="1" t="s">
        <v>14</v>
      </c>
      <c r="D18" s="14" t="s">
        <v>15</v>
      </c>
      <c r="E18" s="55">
        <f>E19</f>
        <v>751760.76</v>
      </c>
    </row>
    <row r="19" spans="1:5" ht="15.75" customHeight="1">
      <c r="A19" s="35"/>
      <c r="B19" s="12" t="s">
        <v>122</v>
      </c>
      <c r="C19" s="1" t="s">
        <v>16</v>
      </c>
      <c r="D19" s="6" t="s">
        <v>17</v>
      </c>
      <c r="E19" s="56">
        <f>E20</f>
        <v>751760.76</v>
      </c>
    </row>
    <row r="20" spans="1:5" ht="15.75" customHeight="1">
      <c r="A20" s="35"/>
      <c r="B20" s="12" t="s">
        <v>122</v>
      </c>
      <c r="C20" s="1" t="s">
        <v>129</v>
      </c>
      <c r="D20" s="6" t="s">
        <v>130</v>
      </c>
      <c r="E20" s="56">
        <v>751760.76</v>
      </c>
    </row>
    <row r="21" spans="1:5" ht="15.75" customHeight="1">
      <c r="A21" s="35"/>
      <c r="B21" s="12" t="s">
        <v>122</v>
      </c>
      <c r="C21" s="1" t="s">
        <v>131</v>
      </c>
      <c r="D21" s="6" t="s">
        <v>17</v>
      </c>
      <c r="E21" s="56">
        <v>751760.76</v>
      </c>
    </row>
    <row r="22" spans="1:5" ht="15.75" customHeight="1">
      <c r="A22" s="35"/>
      <c r="B22" s="12" t="s">
        <v>122</v>
      </c>
      <c r="C22" s="1" t="s">
        <v>18</v>
      </c>
      <c r="D22" s="14" t="s">
        <v>19</v>
      </c>
      <c r="E22" s="55">
        <f>E23</f>
        <v>765567.47</v>
      </c>
    </row>
    <row r="23" spans="1:5" ht="15.75" customHeight="1">
      <c r="A23" s="35"/>
      <c r="B23" s="12" t="s">
        <v>122</v>
      </c>
      <c r="C23" s="1" t="s">
        <v>20</v>
      </c>
      <c r="D23" s="6" t="s">
        <v>19</v>
      </c>
      <c r="E23" s="54">
        <f>E24</f>
        <v>765567.47</v>
      </c>
    </row>
    <row r="24" spans="1:5" ht="15.75" customHeight="1">
      <c r="A24" s="35"/>
      <c r="B24" s="12" t="s">
        <v>122</v>
      </c>
      <c r="C24" s="1" t="s">
        <v>21</v>
      </c>
      <c r="D24" s="11" t="s">
        <v>22</v>
      </c>
      <c r="E24" s="52">
        <v>765567.47</v>
      </c>
    </row>
    <row r="25" spans="1:5" ht="15.75" customHeight="1">
      <c r="A25" s="64"/>
      <c r="B25" s="12" t="s">
        <v>122</v>
      </c>
      <c r="C25" s="1" t="s">
        <v>23</v>
      </c>
      <c r="D25" s="11" t="s">
        <v>183</v>
      </c>
      <c r="E25" s="52">
        <v>765567.47</v>
      </c>
    </row>
    <row r="26" spans="1:7" ht="15.75" customHeight="1" thickBot="1">
      <c r="A26" s="61"/>
      <c r="B26" s="37"/>
      <c r="C26" s="65"/>
      <c r="D26" s="66" t="s">
        <v>134</v>
      </c>
      <c r="E26" s="58">
        <f>+E8+E10+E14+E18+E22-0.01</f>
        <v>1921948.52</v>
      </c>
      <c r="F26" s="164"/>
      <c r="G26" s="165"/>
    </row>
    <row r="27" spans="1:6" ht="15.75" customHeight="1">
      <c r="A27" s="45"/>
      <c r="B27" s="46"/>
      <c r="C27" s="67"/>
      <c r="D27" s="68"/>
      <c r="E27" s="79"/>
      <c r="F27" s="166"/>
    </row>
    <row r="28" spans="1:6" ht="15.75" customHeight="1">
      <c r="A28" s="45"/>
      <c r="B28" s="46"/>
      <c r="C28" s="67"/>
      <c r="D28" s="68"/>
      <c r="E28" s="79"/>
      <c r="F28" s="166"/>
    </row>
    <row r="29" spans="1:5" ht="15.75" customHeight="1" thickBot="1">
      <c r="A29" s="45"/>
      <c r="B29" s="46"/>
      <c r="C29" s="67"/>
      <c r="D29" s="68"/>
      <c r="E29" s="40" t="s">
        <v>199</v>
      </c>
    </row>
    <row r="30" spans="1:10" ht="21">
      <c r="A30" s="24"/>
      <c r="B30" s="25" t="s">
        <v>0</v>
      </c>
      <c r="C30" s="26"/>
      <c r="D30" s="27"/>
      <c r="E30" s="28"/>
      <c r="F30" s="161"/>
      <c r="G30" s="161"/>
      <c r="H30" s="162"/>
      <c r="I30" s="161"/>
      <c r="J30" s="161"/>
    </row>
    <row r="31" spans="1:10" ht="21.75" thickBot="1">
      <c r="A31" s="29"/>
      <c r="B31" s="16" t="s">
        <v>167</v>
      </c>
      <c r="C31" s="17"/>
      <c r="D31" s="17"/>
      <c r="E31" s="30"/>
      <c r="F31" s="163"/>
      <c r="G31" s="163"/>
      <c r="H31" s="163"/>
      <c r="I31" s="163"/>
      <c r="J31" s="163"/>
    </row>
    <row r="32" spans="1:10" ht="18.75">
      <c r="A32" s="84" t="s">
        <v>173</v>
      </c>
      <c r="B32" s="92" t="s">
        <v>180</v>
      </c>
      <c r="C32" s="92"/>
      <c r="D32" s="92"/>
      <c r="E32" s="83"/>
      <c r="F32" s="163"/>
      <c r="G32" s="163"/>
      <c r="H32" s="163"/>
      <c r="I32" s="163"/>
      <c r="J32" s="163"/>
    </row>
    <row r="33" spans="1:10" ht="15.75">
      <c r="A33" s="85" t="s">
        <v>203</v>
      </c>
      <c r="B33" s="69" t="s">
        <v>181</v>
      </c>
      <c r="C33" s="69"/>
      <c r="D33" s="69"/>
      <c r="E33" s="21"/>
      <c r="F33" s="163"/>
      <c r="G33" s="163"/>
      <c r="H33" s="163"/>
      <c r="I33" s="163"/>
      <c r="J33" s="163"/>
    </row>
    <row r="34" spans="1:5" ht="77.25" customHeight="1">
      <c r="A34" s="71" t="s">
        <v>1</v>
      </c>
      <c r="B34" s="72" t="s">
        <v>2</v>
      </c>
      <c r="C34" s="72" t="s">
        <v>3</v>
      </c>
      <c r="D34" s="72" t="s">
        <v>4</v>
      </c>
      <c r="E34" s="73" t="s">
        <v>179</v>
      </c>
    </row>
    <row r="35" spans="1:6" ht="15.75">
      <c r="A35" s="75" t="s">
        <v>137</v>
      </c>
      <c r="B35" s="12" t="s">
        <v>122</v>
      </c>
      <c r="C35" s="10">
        <v>5</v>
      </c>
      <c r="D35" s="8" t="s">
        <v>24</v>
      </c>
      <c r="E35" s="57">
        <f>+E36+E48+E83</f>
        <v>136522.61</v>
      </c>
      <c r="F35" s="167"/>
    </row>
    <row r="36" spans="1:5" ht="15.75">
      <c r="A36" s="75" t="s">
        <v>137</v>
      </c>
      <c r="B36" s="12" t="s">
        <v>122</v>
      </c>
      <c r="C36" s="9">
        <v>5.1</v>
      </c>
      <c r="D36" s="4" t="s">
        <v>25</v>
      </c>
      <c r="E36" s="62">
        <f>+E37+E40+E43+E46</f>
        <v>89772.61</v>
      </c>
    </row>
    <row r="37" spans="1:5" ht="15">
      <c r="A37" s="75" t="s">
        <v>137</v>
      </c>
      <c r="B37" s="12" t="s">
        <v>122</v>
      </c>
      <c r="C37" s="9" t="s">
        <v>26</v>
      </c>
      <c r="D37" s="4" t="s">
        <v>27</v>
      </c>
      <c r="E37" s="57">
        <f>+E38+E39</f>
        <v>64144.5</v>
      </c>
    </row>
    <row r="38" spans="1:5" ht="15">
      <c r="A38" s="75" t="s">
        <v>137</v>
      </c>
      <c r="B38" s="12" t="s">
        <v>122</v>
      </c>
      <c r="C38" s="4" t="s">
        <v>204</v>
      </c>
      <c r="D38" s="6" t="s">
        <v>138</v>
      </c>
      <c r="E38" s="56">
        <v>6444</v>
      </c>
    </row>
    <row r="39" spans="1:5" ht="15">
      <c r="A39" s="75" t="s">
        <v>137</v>
      </c>
      <c r="B39" s="12" t="s">
        <v>122</v>
      </c>
      <c r="C39" s="4" t="s">
        <v>205</v>
      </c>
      <c r="D39" s="6" t="s">
        <v>139</v>
      </c>
      <c r="E39" s="56">
        <v>57700.5</v>
      </c>
    </row>
    <row r="40" spans="1:5" ht="15">
      <c r="A40" s="75" t="s">
        <v>137</v>
      </c>
      <c r="B40" s="12" t="s">
        <v>122</v>
      </c>
      <c r="C40" s="9" t="s">
        <v>28</v>
      </c>
      <c r="D40" s="14" t="s">
        <v>29</v>
      </c>
      <c r="E40" s="57">
        <f>SUM(E41:E42)</f>
        <v>7153</v>
      </c>
    </row>
    <row r="41" spans="1:5" ht="15">
      <c r="A41" s="75" t="s">
        <v>137</v>
      </c>
      <c r="B41" s="12" t="s">
        <v>122</v>
      </c>
      <c r="C41" s="9" t="s">
        <v>30</v>
      </c>
      <c r="D41" s="6" t="s">
        <v>31</v>
      </c>
      <c r="E41" s="56">
        <v>5323</v>
      </c>
    </row>
    <row r="42" spans="1:5" ht="15">
      <c r="A42" s="75" t="s">
        <v>137</v>
      </c>
      <c r="B42" s="12" t="s">
        <v>122</v>
      </c>
      <c r="C42" s="4" t="s">
        <v>32</v>
      </c>
      <c r="D42" s="15" t="s">
        <v>33</v>
      </c>
      <c r="E42" s="56">
        <v>1830</v>
      </c>
    </row>
    <row r="43" spans="1:5" ht="15">
      <c r="A43" s="75" t="s">
        <v>137</v>
      </c>
      <c r="B43" s="12" t="s">
        <v>122</v>
      </c>
      <c r="C43" s="4" t="s">
        <v>34</v>
      </c>
      <c r="D43" s="5" t="s">
        <v>35</v>
      </c>
      <c r="E43" s="57">
        <f>SUM(E44:E45)</f>
        <v>12475.11</v>
      </c>
    </row>
    <row r="44" spans="1:5" ht="15">
      <c r="A44" s="75" t="s">
        <v>137</v>
      </c>
      <c r="B44" s="12" t="s">
        <v>122</v>
      </c>
      <c r="C44" s="4" t="s">
        <v>36</v>
      </c>
      <c r="D44" s="15" t="s">
        <v>37</v>
      </c>
      <c r="E44" s="56">
        <v>7152.11</v>
      </c>
    </row>
    <row r="45" spans="1:5" ht="15">
      <c r="A45" s="75" t="s">
        <v>137</v>
      </c>
      <c r="B45" s="12" t="s">
        <v>122</v>
      </c>
      <c r="C45" s="4" t="s">
        <v>38</v>
      </c>
      <c r="D45" s="15" t="s">
        <v>39</v>
      </c>
      <c r="E45" s="56">
        <v>5323</v>
      </c>
    </row>
    <row r="46" spans="1:5" ht="15">
      <c r="A46" s="75" t="s">
        <v>137</v>
      </c>
      <c r="B46" s="12" t="s">
        <v>122</v>
      </c>
      <c r="C46" s="4" t="s">
        <v>40</v>
      </c>
      <c r="D46" s="5" t="s">
        <v>41</v>
      </c>
      <c r="E46" s="57">
        <f>E47</f>
        <v>6000</v>
      </c>
    </row>
    <row r="47" spans="1:5" ht="15">
      <c r="A47" s="75" t="s">
        <v>137</v>
      </c>
      <c r="B47" s="12" t="s">
        <v>122</v>
      </c>
      <c r="C47" s="4" t="s">
        <v>140</v>
      </c>
      <c r="D47" s="15" t="s">
        <v>141</v>
      </c>
      <c r="E47" s="56">
        <v>6000</v>
      </c>
    </row>
    <row r="48" spans="1:5" ht="15.75">
      <c r="A48" s="75" t="s">
        <v>137</v>
      </c>
      <c r="B48" s="12" t="s">
        <v>122</v>
      </c>
      <c r="C48" s="4" t="s">
        <v>42</v>
      </c>
      <c r="D48" s="5" t="s">
        <v>43</v>
      </c>
      <c r="E48" s="62">
        <f>+E49+E53+E56+E59+E70+E73+E76</f>
        <v>41600</v>
      </c>
    </row>
    <row r="49" spans="1:5" ht="15">
      <c r="A49" s="75" t="s">
        <v>137</v>
      </c>
      <c r="B49" s="12" t="s">
        <v>122</v>
      </c>
      <c r="C49" s="5" t="s">
        <v>44</v>
      </c>
      <c r="D49" s="5" t="s">
        <v>45</v>
      </c>
      <c r="E49" s="57">
        <f>SUM(E50:E52)</f>
        <v>1800</v>
      </c>
    </row>
    <row r="50" spans="1:5" ht="15">
      <c r="A50" s="75" t="s">
        <v>137</v>
      </c>
      <c r="B50" s="12" t="s">
        <v>122</v>
      </c>
      <c r="C50" s="5" t="s">
        <v>46</v>
      </c>
      <c r="D50" s="15" t="s">
        <v>47</v>
      </c>
      <c r="E50" s="56">
        <v>600</v>
      </c>
    </row>
    <row r="51" spans="1:5" ht="15">
      <c r="A51" s="75" t="s">
        <v>137</v>
      </c>
      <c r="B51" s="12" t="s">
        <v>122</v>
      </c>
      <c r="C51" s="5" t="s">
        <v>48</v>
      </c>
      <c r="D51" s="15" t="s">
        <v>49</v>
      </c>
      <c r="E51" s="56">
        <v>1080</v>
      </c>
    </row>
    <row r="52" spans="1:5" ht="15">
      <c r="A52" s="75" t="s">
        <v>137</v>
      </c>
      <c r="B52" s="12" t="s">
        <v>122</v>
      </c>
      <c r="C52" s="5" t="s">
        <v>50</v>
      </c>
      <c r="D52" s="158" t="s">
        <v>51</v>
      </c>
      <c r="E52" s="56">
        <v>120</v>
      </c>
    </row>
    <row r="53" spans="1:5" ht="15">
      <c r="A53" s="75" t="s">
        <v>137</v>
      </c>
      <c r="B53" s="12" t="s">
        <v>122</v>
      </c>
      <c r="C53" s="4" t="s">
        <v>52</v>
      </c>
      <c r="D53" s="4" t="s">
        <v>53</v>
      </c>
      <c r="E53" s="57">
        <f>SUM(E54:E55)</f>
        <v>5500</v>
      </c>
    </row>
    <row r="54" spans="1:8" ht="15">
      <c r="A54" s="75" t="s">
        <v>137</v>
      </c>
      <c r="B54" s="12" t="s">
        <v>122</v>
      </c>
      <c r="C54" s="4" t="s">
        <v>54</v>
      </c>
      <c r="D54" s="81" t="s">
        <v>142</v>
      </c>
      <c r="E54" s="86">
        <v>500</v>
      </c>
      <c r="H54" s="160" t="s">
        <v>185</v>
      </c>
    </row>
    <row r="55" spans="1:5" ht="15">
      <c r="A55" s="75" t="s">
        <v>137</v>
      </c>
      <c r="B55" s="12" t="s">
        <v>122</v>
      </c>
      <c r="C55" s="4" t="s">
        <v>143</v>
      </c>
      <c r="D55" s="158" t="s">
        <v>144</v>
      </c>
      <c r="E55" s="52">
        <v>5000</v>
      </c>
    </row>
    <row r="56" spans="1:5" ht="15">
      <c r="A56" s="75" t="s">
        <v>137</v>
      </c>
      <c r="B56" s="12" t="s">
        <v>122</v>
      </c>
      <c r="C56" s="4" t="s">
        <v>55</v>
      </c>
      <c r="D56" s="4" t="s">
        <v>56</v>
      </c>
      <c r="E56" s="57">
        <f>SUM(E57:E58)</f>
        <v>3500</v>
      </c>
    </row>
    <row r="57" spans="1:5" ht="15">
      <c r="A57" s="75" t="s">
        <v>137</v>
      </c>
      <c r="B57" s="12" t="s">
        <v>122</v>
      </c>
      <c r="C57" s="4" t="s">
        <v>57</v>
      </c>
      <c r="D57" s="158" t="s">
        <v>58</v>
      </c>
      <c r="E57" s="56">
        <v>1500</v>
      </c>
    </row>
    <row r="58" spans="1:5" ht="15">
      <c r="A58" s="75" t="s">
        <v>137</v>
      </c>
      <c r="B58" s="12" t="s">
        <v>122</v>
      </c>
      <c r="C58" s="4" t="s">
        <v>59</v>
      </c>
      <c r="D58" s="158" t="s">
        <v>145</v>
      </c>
      <c r="E58" s="56">
        <v>2000</v>
      </c>
    </row>
    <row r="59" spans="1:5" ht="15">
      <c r="A59" s="75" t="s">
        <v>137</v>
      </c>
      <c r="B59" s="12" t="s">
        <v>122</v>
      </c>
      <c r="C59" s="5" t="s">
        <v>60</v>
      </c>
      <c r="D59" s="4" t="s">
        <v>61</v>
      </c>
      <c r="E59" s="57">
        <f>SUM(E60:E61)</f>
        <v>3000</v>
      </c>
    </row>
    <row r="60" spans="1:8" ht="15">
      <c r="A60" s="75" t="s">
        <v>137</v>
      </c>
      <c r="B60" s="12" t="s">
        <v>122</v>
      </c>
      <c r="C60" s="4" t="s">
        <v>62</v>
      </c>
      <c r="D60" s="3" t="s">
        <v>146</v>
      </c>
      <c r="E60" s="86">
        <v>1000</v>
      </c>
      <c r="H60" s="160" t="s">
        <v>188</v>
      </c>
    </row>
    <row r="61" spans="1:8" ht="15.75" thickBot="1">
      <c r="A61" s="76" t="s">
        <v>137</v>
      </c>
      <c r="B61" s="37" t="s">
        <v>122</v>
      </c>
      <c r="C61" s="38" t="s">
        <v>63</v>
      </c>
      <c r="D61" s="82" t="s">
        <v>64</v>
      </c>
      <c r="E61" s="87">
        <v>2000</v>
      </c>
      <c r="H61" s="160" t="s">
        <v>187</v>
      </c>
    </row>
    <row r="62" spans="1:5" ht="15">
      <c r="A62" s="45"/>
      <c r="B62" s="46"/>
      <c r="C62" s="48"/>
      <c r="D62" s="80"/>
      <c r="E62" s="74"/>
    </row>
    <row r="63" spans="1:5" ht="15">
      <c r="A63" s="45"/>
      <c r="B63" s="46"/>
      <c r="C63" s="48"/>
      <c r="D63" s="80"/>
      <c r="E63" s="74"/>
    </row>
    <row r="64" spans="1:5" ht="15.75" thickBot="1">
      <c r="A64" s="45"/>
      <c r="B64" s="46"/>
      <c r="C64" s="48"/>
      <c r="D64" s="49"/>
      <c r="E64" s="40" t="s">
        <v>200</v>
      </c>
    </row>
    <row r="65" spans="1:5" ht="21">
      <c r="A65" s="19"/>
      <c r="B65" s="23" t="s">
        <v>0</v>
      </c>
      <c r="C65" s="47"/>
      <c r="D65" s="22"/>
      <c r="E65" s="59"/>
    </row>
    <row r="66" spans="1:5" ht="21.75" thickBot="1">
      <c r="A66" s="20"/>
      <c r="B66" s="16" t="s">
        <v>167</v>
      </c>
      <c r="C66" s="17"/>
      <c r="D66" s="17"/>
      <c r="E66" s="60"/>
    </row>
    <row r="67" spans="1:5" ht="18.75">
      <c r="A67" s="84" t="s">
        <v>173</v>
      </c>
      <c r="B67" s="92" t="s">
        <v>180</v>
      </c>
      <c r="C67" s="92"/>
      <c r="D67" s="92"/>
      <c r="E67" s="83"/>
    </row>
    <row r="68" spans="1:5" ht="15.75">
      <c r="A68" s="85" t="s">
        <v>203</v>
      </c>
      <c r="B68" s="69" t="s">
        <v>181</v>
      </c>
      <c r="C68" s="69"/>
      <c r="D68" s="69"/>
      <c r="E68" s="21"/>
    </row>
    <row r="69" spans="1:5" ht="78.75">
      <c r="A69" s="71" t="s">
        <v>1</v>
      </c>
      <c r="B69" s="72" t="s">
        <v>2</v>
      </c>
      <c r="C69" s="72" t="s">
        <v>3</v>
      </c>
      <c r="D69" s="72" t="s">
        <v>4</v>
      </c>
      <c r="E69" s="73" t="s">
        <v>202</v>
      </c>
    </row>
    <row r="70" spans="1:5" ht="15">
      <c r="A70" s="75" t="s">
        <v>137</v>
      </c>
      <c r="B70" s="12" t="s">
        <v>122</v>
      </c>
      <c r="C70" s="4" t="s">
        <v>65</v>
      </c>
      <c r="D70" s="5" t="s">
        <v>66</v>
      </c>
      <c r="E70" s="57">
        <f>+E71+E72</f>
        <v>16200</v>
      </c>
    </row>
    <row r="71" spans="1:5" ht="15">
      <c r="A71" s="75" t="s">
        <v>137</v>
      </c>
      <c r="B71" s="12" t="s">
        <v>122</v>
      </c>
      <c r="C71" s="4" t="s">
        <v>67</v>
      </c>
      <c r="D71" s="158" t="s">
        <v>68</v>
      </c>
      <c r="E71" s="56">
        <v>1200</v>
      </c>
    </row>
    <row r="72" spans="1:8" ht="15">
      <c r="A72" s="75" t="s">
        <v>137</v>
      </c>
      <c r="B72" s="12" t="s">
        <v>122</v>
      </c>
      <c r="C72" s="4" t="s">
        <v>147</v>
      </c>
      <c r="D72" s="158" t="s">
        <v>148</v>
      </c>
      <c r="E72" s="86">
        <v>15000</v>
      </c>
      <c r="H72" s="160" t="s">
        <v>189</v>
      </c>
    </row>
    <row r="73" spans="1:5" ht="15">
      <c r="A73" s="75" t="s">
        <v>137</v>
      </c>
      <c r="B73" s="12" t="s">
        <v>122</v>
      </c>
      <c r="C73" s="4" t="s">
        <v>149</v>
      </c>
      <c r="D73" s="4" t="s">
        <v>150</v>
      </c>
      <c r="E73" s="57">
        <f>+E74+E75</f>
        <v>5500</v>
      </c>
    </row>
    <row r="74" spans="1:8" ht="15">
      <c r="A74" s="75" t="s">
        <v>137</v>
      </c>
      <c r="B74" s="12" t="s">
        <v>122</v>
      </c>
      <c r="C74" s="4" t="s">
        <v>151</v>
      </c>
      <c r="D74" s="158" t="s">
        <v>152</v>
      </c>
      <c r="E74" s="86">
        <v>5000</v>
      </c>
      <c r="H74" s="160" t="s">
        <v>190</v>
      </c>
    </row>
    <row r="75" spans="1:5" ht="15">
      <c r="A75" s="75" t="s">
        <v>137</v>
      </c>
      <c r="B75" s="12" t="s">
        <v>122</v>
      </c>
      <c r="C75" s="4" t="s">
        <v>153</v>
      </c>
      <c r="D75" s="158" t="s">
        <v>154</v>
      </c>
      <c r="E75" s="56">
        <v>500</v>
      </c>
    </row>
    <row r="76" spans="1:5" ht="15">
      <c r="A76" s="75" t="s">
        <v>137</v>
      </c>
      <c r="B76" s="12" t="s">
        <v>122</v>
      </c>
      <c r="C76" s="4" t="s">
        <v>69</v>
      </c>
      <c r="D76" s="4" t="s">
        <v>70</v>
      </c>
      <c r="E76" s="57">
        <f>SUM(E77:E82)</f>
        <v>6100</v>
      </c>
    </row>
    <row r="77" spans="1:5" ht="15">
      <c r="A77" s="75" t="s">
        <v>137</v>
      </c>
      <c r="B77" s="12" t="s">
        <v>122</v>
      </c>
      <c r="C77" s="4" t="s">
        <v>71</v>
      </c>
      <c r="D77" s="158" t="s">
        <v>155</v>
      </c>
      <c r="E77" s="56">
        <v>1200</v>
      </c>
    </row>
    <row r="78" spans="1:5" ht="15">
      <c r="A78" s="75" t="s">
        <v>137</v>
      </c>
      <c r="B78" s="12" t="s">
        <v>122</v>
      </c>
      <c r="C78" s="4" t="s">
        <v>72</v>
      </c>
      <c r="D78" s="34" t="s">
        <v>73</v>
      </c>
      <c r="E78" s="52">
        <v>1200</v>
      </c>
    </row>
    <row r="79" spans="1:8" ht="15">
      <c r="A79" s="75" t="s">
        <v>137</v>
      </c>
      <c r="B79" s="12" t="s">
        <v>122</v>
      </c>
      <c r="C79" s="4" t="s">
        <v>74</v>
      </c>
      <c r="D79" s="81" t="s">
        <v>75</v>
      </c>
      <c r="E79" s="86">
        <v>1700</v>
      </c>
      <c r="H79" s="160" t="s">
        <v>186</v>
      </c>
    </row>
    <row r="80" spans="1:5" ht="15">
      <c r="A80" s="75" t="s">
        <v>137</v>
      </c>
      <c r="B80" s="12" t="s">
        <v>122</v>
      </c>
      <c r="C80" s="4" t="s">
        <v>76</v>
      </c>
      <c r="D80" s="3" t="s">
        <v>77</v>
      </c>
      <c r="E80" s="52">
        <v>300</v>
      </c>
    </row>
    <row r="81" spans="1:8" ht="15">
      <c r="A81" s="75" t="s">
        <v>137</v>
      </c>
      <c r="B81" s="12" t="s">
        <v>122</v>
      </c>
      <c r="C81" s="4" t="s">
        <v>156</v>
      </c>
      <c r="D81" s="3" t="s">
        <v>158</v>
      </c>
      <c r="E81" s="86">
        <v>1200</v>
      </c>
      <c r="H81" s="160" t="s">
        <v>192</v>
      </c>
    </row>
    <row r="82" spans="1:8" ht="15">
      <c r="A82" s="75" t="s">
        <v>137</v>
      </c>
      <c r="B82" s="12" t="s">
        <v>122</v>
      </c>
      <c r="C82" s="4" t="s">
        <v>157</v>
      </c>
      <c r="D82" s="3" t="s">
        <v>159</v>
      </c>
      <c r="E82" s="86">
        <v>500</v>
      </c>
      <c r="H82" s="160" t="s">
        <v>192</v>
      </c>
    </row>
    <row r="83" spans="1:5" ht="15.75">
      <c r="A83" s="75" t="s">
        <v>137</v>
      </c>
      <c r="B83" s="12" t="s">
        <v>122</v>
      </c>
      <c r="C83" s="7">
        <v>5.7</v>
      </c>
      <c r="D83" s="4" t="s">
        <v>78</v>
      </c>
      <c r="E83" s="63">
        <f>+(E84+E87)</f>
        <v>5150</v>
      </c>
    </row>
    <row r="84" spans="1:5" ht="15">
      <c r="A84" s="75" t="s">
        <v>137</v>
      </c>
      <c r="B84" s="12" t="s">
        <v>122</v>
      </c>
      <c r="C84" s="7" t="s">
        <v>79</v>
      </c>
      <c r="D84" s="4" t="s">
        <v>80</v>
      </c>
      <c r="E84" s="53">
        <f>SUM(E85:E86)</f>
        <v>3200</v>
      </c>
    </row>
    <row r="85" spans="1:5" ht="15">
      <c r="A85" s="75" t="s">
        <v>137</v>
      </c>
      <c r="B85" s="12" t="s">
        <v>122</v>
      </c>
      <c r="C85" s="7" t="s">
        <v>81</v>
      </c>
      <c r="D85" s="158" t="s">
        <v>82</v>
      </c>
      <c r="E85" s="52">
        <v>300</v>
      </c>
    </row>
    <row r="86" spans="1:8" ht="15">
      <c r="A86" s="75" t="s">
        <v>137</v>
      </c>
      <c r="B86" s="12" t="s">
        <v>122</v>
      </c>
      <c r="C86" s="7" t="s">
        <v>83</v>
      </c>
      <c r="D86" s="158" t="s">
        <v>84</v>
      </c>
      <c r="E86" s="86">
        <v>2900</v>
      </c>
      <c r="H86" s="160" t="s">
        <v>191</v>
      </c>
    </row>
    <row r="87" spans="1:5" ht="15">
      <c r="A87" s="75"/>
      <c r="B87" s="12" t="s">
        <v>122</v>
      </c>
      <c r="C87" s="7" t="s">
        <v>85</v>
      </c>
      <c r="D87" s="4" t="s">
        <v>184</v>
      </c>
      <c r="E87" s="53">
        <f>SUM(E88:E89)</f>
        <v>1950</v>
      </c>
    </row>
    <row r="88" spans="1:5" ht="15">
      <c r="A88" s="75" t="s">
        <v>137</v>
      </c>
      <c r="B88" s="12" t="s">
        <v>122</v>
      </c>
      <c r="C88" s="7" t="s">
        <v>86</v>
      </c>
      <c r="D88" s="15" t="s">
        <v>87</v>
      </c>
      <c r="E88" s="52">
        <v>750</v>
      </c>
    </row>
    <row r="89" spans="1:5" ht="15">
      <c r="A89" s="75" t="s">
        <v>137</v>
      </c>
      <c r="B89" s="12" t="s">
        <v>122</v>
      </c>
      <c r="C89" s="7" t="s">
        <v>171</v>
      </c>
      <c r="D89" s="15" t="s">
        <v>172</v>
      </c>
      <c r="E89" s="52">
        <v>1200</v>
      </c>
    </row>
    <row r="90" spans="1:6" ht="16.5" thickBot="1">
      <c r="A90" s="76"/>
      <c r="B90" s="37"/>
      <c r="C90" s="39"/>
      <c r="D90" s="77" t="s">
        <v>160</v>
      </c>
      <c r="E90" s="78">
        <f>+E36+E48+E83</f>
        <v>136522.61</v>
      </c>
      <c r="F90" s="167"/>
    </row>
    <row r="91" spans="1:5" ht="15.75">
      <c r="A91" s="45"/>
      <c r="B91" s="46"/>
      <c r="C91" s="50"/>
      <c r="D91" s="69"/>
      <c r="E91" s="70"/>
    </row>
    <row r="92" spans="1:5" ht="15.75" thickBot="1">
      <c r="A92" s="95"/>
      <c r="B92" s="96"/>
      <c r="C92" s="97"/>
      <c r="D92" s="98"/>
      <c r="E92" s="145" t="s">
        <v>201</v>
      </c>
    </row>
    <row r="93" spans="1:5" ht="15">
      <c r="A93" s="99"/>
      <c r="B93" s="100" t="s">
        <v>0</v>
      </c>
      <c r="C93" s="101"/>
      <c r="D93" s="102"/>
      <c r="E93" s="103"/>
    </row>
    <row r="94" spans="1:5" ht="15.75" thickBot="1">
      <c r="A94" s="104"/>
      <c r="B94" s="105" t="s">
        <v>167</v>
      </c>
      <c r="C94" s="106"/>
      <c r="D94" s="106"/>
      <c r="E94" s="107"/>
    </row>
    <row r="95" spans="1:5" ht="15">
      <c r="A95" s="108" t="s">
        <v>173</v>
      </c>
      <c r="B95" s="88" t="s">
        <v>180</v>
      </c>
      <c r="C95" s="88"/>
      <c r="D95" s="88"/>
      <c r="E95" s="89"/>
    </row>
    <row r="96" spans="1:5" ht="15">
      <c r="A96" s="85" t="s">
        <v>203</v>
      </c>
      <c r="B96" s="90" t="s">
        <v>181</v>
      </c>
      <c r="C96" s="90"/>
      <c r="D96" s="90"/>
      <c r="E96" s="91"/>
    </row>
    <row r="97" spans="1:5" ht="49.5" thickBot="1">
      <c r="A97" s="109" t="s">
        <v>1</v>
      </c>
      <c r="B97" s="110" t="s">
        <v>2</v>
      </c>
      <c r="C97" s="110" t="s">
        <v>3</v>
      </c>
      <c r="D97" s="110" t="s">
        <v>4</v>
      </c>
      <c r="E97" s="111" t="s">
        <v>202</v>
      </c>
    </row>
    <row r="98" spans="1:8" ht="15">
      <c r="A98" s="112" t="s">
        <v>137</v>
      </c>
      <c r="B98" s="113" t="s">
        <v>122</v>
      </c>
      <c r="C98" s="114">
        <v>7</v>
      </c>
      <c r="D98" s="105" t="s">
        <v>88</v>
      </c>
      <c r="E98" s="115">
        <f>+E99+E109</f>
        <v>1785425.9100000001</v>
      </c>
      <c r="H98" s="168">
        <f>+F98-E98</f>
        <v>-1785425.9100000001</v>
      </c>
    </row>
    <row r="99" spans="1:5" ht="15">
      <c r="A99" s="112" t="s">
        <v>137</v>
      </c>
      <c r="B99" s="113" t="s">
        <v>122</v>
      </c>
      <c r="C99" s="114">
        <v>7.3</v>
      </c>
      <c r="D99" s="105" t="s">
        <v>123</v>
      </c>
      <c r="E99" s="115">
        <f>+E100</f>
        <v>74900</v>
      </c>
    </row>
    <row r="100" spans="1:5" ht="15">
      <c r="A100" s="112" t="s">
        <v>137</v>
      </c>
      <c r="B100" s="113" t="s">
        <v>122</v>
      </c>
      <c r="C100" s="116" t="s">
        <v>89</v>
      </c>
      <c r="D100" s="105" t="s">
        <v>66</v>
      </c>
      <c r="E100" s="117">
        <f>+E101+E103+E105</f>
        <v>74900</v>
      </c>
    </row>
    <row r="101" spans="1:5" ht="15">
      <c r="A101" s="112" t="s">
        <v>137</v>
      </c>
      <c r="B101" s="113" t="s">
        <v>122</v>
      </c>
      <c r="C101" s="114" t="s">
        <v>90</v>
      </c>
      <c r="D101" s="123" t="s">
        <v>91</v>
      </c>
      <c r="E101" s="115">
        <f>+E102</f>
        <v>1500</v>
      </c>
    </row>
    <row r="102" spans="1:5" ht="15">
      <c r="A102" s="112" t="s">
        <v>137</v>
      </c>
      <c r="B102" s="113" t="s">
        <v>122</v>
      </c>
      <c r="C102" s="114" t="s">
        <v>215</v>
      </c>
      <c r="D102" s="118" t="s">
        <v>91</v>
      </c>
      <c r="E102" s="119">
        <v>1500</v>
      </c>
    </row>
    <row r="103" spans="1:5" ht="15">
      <c r="A103" s="155" t="s">
        <v>137</v>
      </c>
      <c r="B103" s="156" t="s">
        <v>122</v>
      </c>
      <c r="C103" s="157" t="s">
        <v>208</v>
      </c>
      <c r="D103" s="123" t="s">
        <v>210</v>
      </c>
      <c r="E103" s="124">
        <f>+E104</f>
        <v>28500</v>
      </c>
    </row>
    <row r="104" spans="1:5" ht="15">
      <c r="A104" s="155" t="s">
        <v>137</v>
      </c>
      <c r="B104" s="156" t="s">
        <v>122</v>
      </c>
      <c r="C104" s="157" t="s">
        <v>209</v>
      </c>
      <c r="D104" s="123" t="s">
        <v>211</v>
      </c>
      <c r="E104" s="124">
        <v>28500</v>
      </c>
    </row>
    <row r="105" spans="1:5" ht="15">
      <c r="A105" s="112" t="s">
        <v>137</v>
      </c>
      <c r="B105" s="113" t="s">
        <v>122</v>
      </c>
      <c r="C105" s="114" t="s">
        <v>92</v>
      </c>
      <c r="D105" s="105" t="s">
        <v>93</v>
      </c>
      <c r="E105" s="124">
        <f>+E106+E107+E108</f>
        <v>44900</v>
      </c>
    </row>
    <row r="106" spans="1:8" ht="15">
      <c r="A106" s="112" t="s">
        <v>137</v>
      </c>
      <c r="B106" s="113" t="s">
        <v>122</v>
      </c>
      <c r="C106" s="114" t="s">
        <v>94</v>
      </c>
      <c r="D106" s="118" t="s">
        <v>120</v>
      </c>
      <c r="E106" s="152">
        <v>5700</v>
      </c>
      <c r="H106" s="160" t="s">
        <v>195</v>
      </c>
    </row>
    <row r="107" spans="1:8" ht="15">
      <c r="A107" s="146" t="s">
        <v>137</v>
      </c>
      <c r="B107" s="147" t="s">
        <v>122</v>
      </c>
      <c r="C107" s="153" t="s">
        <v>95</v>
      </c>
      <c r="D107" s="120" t="s">
        <v>212</v>
      </c>
      <c r="E107" s="159">
        <v>34200</v>
      </c>
      <c r="H107" s="160" t="s">
        <v>195</v>
      </c>
    </row>
    <row r="108" spans="1:5" ht="15">
      <c r="A108" s="112" t="s">
        <v>137</v>
      </c>
      <c r="B108" s="113" t="s">
        <v>122</v>
      </c>
      <c r="C108" s="114" t="s">
        <v>96</v>
      </c>
      <c r="D108" s="118" t="s">
        <v>166</v>
      </c>
      <c r="E108" s="119">
        <v>5000</v>
      </c>
    </row>
    <row r="109" spans="1:7" ht="15">
      <c r="A109" s="112" t="s">
        <v>137</v>
      </c>
      <c r="B109" s="113" t="s">
        <v>122</v>
      </c>
      <c r="C109" s="116" t="s">
        <v>97</v>
      </c>
      <c r="D109" s="105" t="s">
        <v>98</v>
      </c>
      <c r="E109" s="124">
        <f>+E110+E119+E126</f>
        <v>1710525.9100000001</v>
      </c>
      <c r="F109" s="165"/>
      <c r="G109" s="165"/>
    </row>
    <row r="110" spans="1:5" ht="15">
      <c r="A110" s="112" t="s">
        <v>137</v>
      </c>
      <c r="B110" s="113" t="s">
        <v>122</v>
      </c>
      <c r="C110" s="116" t="s">
        <v>99</v>
      </c>
      <c r="D110" s="105" t="s">
        <v>100</v>
      </c>
      <c r="E110" s="124">
        <f>+E111+E113+E115+E117</f>
        <v>378121.93</v>
      </c>
    </row>
    <row r="111" spans="1:5" ht="15">
      <c r="A111" s="112" t="s">
        <v>137</v>
      </c>
      <c r="B111" s="113" t="s">
        <v>122</v>
      </c>
      <c r="C111" s="116" t="s">
        <v>101</v>
      </c>
      <c r="D111" s="105" t="s">
        <v>102</v>
      </c>
      <c r="E111" s="124">
        <f>E112</f>
        <v>44000</v>
      </c>
    </row>
    <row r="112" spans="1:5" ht="15">
      <c r="A112" s="112" t="s">
        <v>137</v>
      </c>
      <c r="B112" s="113" t="s">
        <v>122</v>
      </c>
      <c r="C112" s="116" t="s">
        <v>103</v>
      </c>
      <c r="D112" s="118" t="s">
        <v>161</v>
      </c>
      <c r="E112" s="119">
        <v>44000</v>
      </c>
    </row>
    <row r="113" spans="1:5" ht="15">
      <c r="A113" s="112" t="s">
        <v>137</v>
      </c>
      <c r="B113" s="113" t="s">
        <v>122</v>
      </c>
      <c r="C113" s="121" t="s">
        <v>193</v>
      </c>
      <c r="D113" s="144" t="s">
        <v>198</v>
      </c>
      <c r="E113" s="122">
        <f>E114</f>
        <v>29470.67</v>
      </c>
    </row>
    <row r="114" spans="1:8" ht="15">
      <c r="A114" s="112" t="s">
        <v>137</v>
      </c>
      <c r="B114" s="113" t="s">
        <v>122</v>
      </c>
      <c r="C114" s="116" t="s">
        <v>194</v>
      </c>
      <c r="D114" s="118" t="s">
        <v>178</v>
      </c>
      <c r="E114" s="119">
        <v>29470.67</v>
      </c>
      <c r="H114" s="160" t="s">
        <v>196</v>
      </c>
    </row>
    <row r="115" spans="1:5" ht="15">
      <c r="A115" s="112" t="s">
        <v>137</v>
      </c>
      <c r="B115" s="113" t="s">
        <v>122</v>
      </c>
      <c r="C115" s="116" t="s">
        <v>104</v>
      </c>
      <c r="D115" s="123" t="s">
        <v>105</v>
      </c>
      <c r="E115" s="124">
        <f>E116</f>
        <v>300651.26</v>
      </c>
    </row>
    <row r="116" spans="1:8" ht="24">
      <c r="A116" s="112" t="s">
        <v>137</v>
      </c>
      <c r="B116" s="113" t="s">
        <v>122</v>
      </c>
      <c r="C116" s="154" t="s">
        <v>106</v>
      </c>
      <c r="D116" s="118" t="s">
        <v>213</v>
      </c>
      <c r="E116" s="152">
        <v>300651.26</v>
      </c>
      <c r="G116" s="160" t="s">
        <v>214</v>
      </c>
      <c r="H116" s="160" t="s">
        <v>196</v>
      </c>
    </row>
    <row r="117" spans="1:5" ht="15">
      <c r="A117" s="112" t="s">
        <v>137</v>
      </c>
      <c r="B117" s="113" t="s">
        <v>122</v>
      </c>
      <c r="C117" s="116" t="s">
        <v>107</v>
      </c>
      <c r="D117" s="125" t="s">
        <v>108</v>
      </c>
      <c r="E117" s="126">
        <f>+E118</f>
        <v>4000</v>
      </c>
    </row>
    <row r="118" spans="1:8" ht="15">
      <c r="A118" s="112" t="s">
        <v>137</v>
      </c>
      <c r="B118" s="113" t="s">
        <v>122</v>
      </c>
      <c r="C118" s="116" t="s">
        <v>109</v>
      </c>
      <c r="D118" s="118" t="s">
        <v>121</v>
      </c>
      <c r="E118" s="119">
        <v>4000</v>
      </c>
      <c r="F118" s="165">
        <f>+E106+E107+E116+E121</f>
        <v>725872.26</v>
      </c>
      <c r="G118" s="160" t="s">
        <v>207</v>
      </c>
      <c r="H118" s="160" t="s">
        <v>196</v>
      </c>
    </row>
    <row r="119" spans="1:5" ht="15">
      <c r="A119" s="112" t="s">
        <v>137</v>
      </c>
      <c r="B119" s="113" t="s">
        <v>122</v>
      </c>
      <c r="C119" s="127" t="s">
        <v>110</v>
      </c>
      <c r="D119" s="123" t="s">
        <v>111</v>
      </c>
      <c r="E119" s="124">
        <f>+E120+E122</f>
        <v>545580.34</v>
      </c>
    </row>
    <row r="120" spans="1:5" ht="15">
      <c r="A120" s="112" t="s">
        <v>137</v>
      </c>
      <c r="B120" s="113" t="s">
        <v>122</v>
      </c>
      <c r="C120" s="127" t="s">
        <v>112</v>
      </c>
      <c r="D120" s="123" t="s">
        <v>113</v>
      </c>
      <c r="E120" s="126">
        <f>SUM(E121:E121)</f>
        <v>385321</v>
      </c>
    </row>
    <row r="121" spans="1:8" ht="15">
      <c r="A121" s="155" t="s">
        <v>137</v>
      </c>
      <c r="B121" s="156" t="s">
        <v>122</v>
      </c>
      <c r="C121" s="127" t="s">
        <v>114</v>
      </c>
      <c r="D121" s="118" t="s">
        <v>206</v>
      </c>
      <c r="E121" s="149">
        <v>385321</v>
      </c>
      <c r="F121" s="160">
        <v>382470.94</v>
      </c>
      <c r="G121" s="165">
        <f>+E121-F121</f>
        <v>2850.0599999999977</v>
      </c>
      <c r="H121" s="160" t="s">
        <v>196</v>
      </c>
    </row>
    <row r="122" spans="1:5" ht="15">
      <c r="A122" s="112" t="s">
        <v>137</v>
      </c>
      <c r="B122" s="113" t="s">
        <v>122</v>
      </c>
      <c r="C122" s="127" t="s">
        <v>115</v>
      </c>
      <c r="D122" s="123" t="s">
        <v>116</v>
      </c>
      <c r="E122" s="126">
        <f>SUM(E123:E125)</f>
        <v>160259.34</v>
      </c>
    </row>
    <row r="123" spans="1:8" ht="15">
      <c r="A123" s="112" t="s">
        <v>137</v>
      </c>
      <c r="B123" s="113" t="s">
        <v>122</v>
      </c>
      <c r="C123" s="127" t="s">
        <v>117</v>
      </c>
      <c r="D123" s="118" t="s">
        <v>162</v>
      </c>
      <c r="E123" s="119">
        <v>53419.78</v>
      </c>
      <c r="F123" s="160">
        <v>52482.58</v>
      </c>
      <c r="G123" s="165">
        <f>+E123-F123</f>
        <v>937.1999999999971</v>
      </c>
      <c r="H123" s="160" t="s">
        <v>197</v>
      </c>
    </row>
    <row r="124" spans="1:8" ht="15">
      <c r="A124" s="112" t="s">
        <v>137</v>
      </c>
      <c r="B124" s="113" t="s">
        <v>122</v>
      </c>
      <c r="C124" s="127" t="s">
        <v>118</v>
      </c>
      <c r="D124" s="118" t="s">
        <v>163</v>
      </c>
      <c r="E124" s="119">
        <v>53419.78</v>
      </c>
      <c r="H124" s="160" t="s">
        <v>197</v>
      </c>
    </row>
    <row r="125" spans="1:8" ht="15">
      <c r="A125" s="128" t="s">
        <v>137</v>
      </c>
      <c r="B125" s="129" t="s">
        <v>122</v>
      </c>
      <c r="C125" s="130" t="s">
        <v>119</v>
      </c>
      <c r="D125" s="131" t="s">
        <v>164</v>
      </c>
      <c r="E125" s="132">
        <v>53419.78</v>
      </c>
      <c r="H125" s="160" t="s">
        <v>197</v>
      </c>
    </row>
    <row r="126" spans="1:5" ht="15">
      <c r="A126" s="133" t="s">
        <v>137</v>
      </c>
      <c r="B126" s="113" t="s">
        <v>122</v>
      </c>
      <c r="C126" s="127" t="s">
        <v>174</v>
      </c>
      <c r="D126" s="123" t="s">
        <v>176</v>
      </c>
      <c r="E126" s="124">
        <f>E127</f>
        <v>786823.64</v>
      </c>
    </row>
    <row r="127" spans="1:7" ht="15">
      <c r="A127" s="150" t="s">
        <v>137</v>
      </c>
      <c r="B127" s="147" t="s">
        <v>122</v>
      </c>
      <c r="C127" s="148" t="s">
        <v>175</v>
      </c>
      <c r="D127" s="120" t="s">
        <v>177</v>
      </c>
      <c r="E127" s="151">
        <v>786823.64</v>
      </c>
      <c r="G127" s="160">
        <f>803023.64-16200</f>
        <v>786823.64</v>
      </c>
    </row>
    <row r="128" spans="1:7" ht="15.75" thickBot="1">
      <c r="A128" s="134"/>
      <c r="B128" s="110"/>
      <c r="C128" s="135"/>
      <c r="D128" s="136" t="s">
        <v>165</v>
      </c>
      <c r="E128" s="137">
        <f>+E98+E35</f>
        <v>1921948.52</v>
      </c>
      <c r="F128" s="165"/>
      <c r="G128" s="165"/>
    </row>
    <row r="129" spans="1:7" ht="15">
      <c r="A129" s="95"/>
      <c r="B129" s="96"/>
      <c r="C129" s="141"/>
      <c r="D129" s="142"/>
      <c r="E129" s="143"/>
      <c r="F129" s="165"/>
      <c r="G129" s="165"/>
    </row>
    <row r="130" spans="1:7" ht="15">
      <c r="A130" s="95"/>
      <c r="B130" s="96"/>
      <c r="C130" s="141"/>
      <c r="D130" s="142"/>
      <c r="E130" s="143"/>
      <c r="F130" s="165"/>
      <c r="G130" s="165"/>
    </row>
    <row r="131" spans="1:7" ht="15">
      <c r="A131" s="140" t="s">
        <v>168</v>
      </c>
      <c r="B131" s="140"/>
      <c r="C131" s="140"/>
      <c r="D131" s="138"/>
      <c r="E131" s="139"/>
      <c r="F131" s="165"/>
      <c r="G131" s="165"/>
    </row>
    <row r="132" spans="1:5" ht="15">
      <c r="A132" s="140" t="s">
        <v>133</v>
      </c>
      <c r="B132" s="140"/>
      <c r="C132" s="140"/>
      <c r="D132" s="138"/>
      <c r="E132" s="138"/>
    </row>
    <row r="133" spans="1:5" ht="15">
      <c r="A133" s="140"/>
      <c r="B133" s="140"/>
      <c r="C133" s="140"/>
      <c r="D133" s="138"/>
      <c r="E133" s="138"/>
    </row>
    <row r="134" spans="1:5" ht="15">
      <c r="A134" s="140"/>
      <c r="B134" s="140"/>
      <c r="C134" s="140"/>
      <c r="D134" s="138"/>
      <c r="E134" s="138"/>
    </row>
    <row r="135" spans="1:5" ht="15">
      <c r="A135" s="140"/>
      <c r="B135" s="140"/>
      <c r="C135" s="140"/>
      <c r="D135" s="138"/>
      <c r="E135" s="138"/>
    </row>
    <row r="136" spans="1:5" ht="15">
      <c r="A136" s="140"/>
      <c r="B136" s="140"/>
      <c r="C136" s="140"/>
      <c r="D136" s="138"/>
      <c r="E136" s="138"/>
    </row>
    <row r="137" spans="2:3" ht="15">
      <c r="B137" s="33"/>
      <c r="C137" s="33"/>
    </row>
  </sheetData>
  <sheetProtection/>
  <printOptions/>
  <pageMargins left="0.7" right="0.7" top="0.84" bottom="0.17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DET. COMPUTERS</dc:creator>
  <cp:keywords/>
  <dc:description/>
  <cp:lastModifiedBy>User</cp:lastModifiedBy>
  <cp:lastPrinted>2017-05-29T21:59:02Z</cp:lastPrinted>
  <dcterms:created xsi:type="dcterms:W3CDTF">2016-08-30T03:37:52Z</dcterms:created>
  <dcterms:modified xsi:type="dcterms:W3CDTF">2017-05-31T23:53:53Z</dcterms:modified>
  <cp:category/>
  <cp:version/>
  <cp:contentType/>
  <cp:contentStatus/>
</cp:coreProperties>
</file>